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\\ASALA1\90_tomato\_tomato\01_soumu\02_keiei\R8\02-22幼児投影\02_一次申込\★HPアップ1130\"/>
    </mc:Choice>
  </mc:AlternateContent>
  <xr:revisionPtr revIDLastSave="0" documentId="13_ncr:1_{5DDCB16A-C325-4ACC-B72B-85EE3E461E41}" xr6:coauthVersionLast="47" xr6:coauthVersionMax="47" xr10:uidLastSave="{00000000-0000-0000-0000-000000000000}"/>
  <bookViews>
    <workbookView xWindow="-108" yWindow="-108" windowWidth="23256" windowHeight="12576" tabRatio="847" activeTab="1" xr2:uid="{00000000-000D-0000-FFFF-FFFF00000000}"/>
  </bookViews>
  <sheets>
    <sheet name="１. 入力例" sheetId="10" r:id="rId1"/>
    <sheet name="２．申込書" sheetId="6" r:id="rId2"/>
    <sheet name="科学館記入欄「データ」" sheetId="1" state="hidden" r:id="rId3"/>
    <sheet name="科学館記入欄「マスター」" sheetId="7" state="hidden" r:id="rId4"/>
    <sheet name="科学館記入欄「システム」" sheetId="11" state="hidden" r:id="rId5"/>
  </sheets>
  <definedNames>
    <definedName name="_xlnm.Print_Area" localSheetId="0">'１. 入力例'!$A$2:$S$66</definedName>
    <definedName name="_xlnm.Print_Area" localSheetId="1">'２．申込書'!$A$2:$S$65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" i="6" l="1"/>
  <c r="K2" i="7"/>
  <c r="L60" i="10"/>
  <c r="K60" i="10"/>
  <c r="J60" i="10"/>
  <c r="I60" i="10"/>
  <c r="H60" i="10"/>
  <c r="G60" i="10"/>
  <c r="F60" i="10"/>
  <c r="E60" i="10"/>
  <c r="D60" i="10"/>
  <c r="C60" i="10"/>
  <c r="L58" i="10"/>
  <c r="L59" i="10" s="1"/>
  <c r="K58" i="10"/>
  <c r="K59" i="10" s="1"/>
  <c r="J58" i="10"/>
  <c r="J59" i="10" s="1"/>
  <c r="I58" i="10"/>
  <c r="I59" i="10" s="1"/>
  <c r="H58" i="10"/>
  <c r="H59" i="10" s="1"/>
  <c r="G58" i="10"/>
  <c r="G59" i="10" s="1"/>
  <c r="F58" i="10"/>
  <c r="F59" i="10" s="1"/>
  <c r="E58" i="10"/>
  <c r="E59" i="10" s="1"/>
  <c r="D58" i="10"/>
  <c r="D59" i="10" s="1"/>
  <c r="C58" i="10"/>
  <c r="C59" i="10" s="1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R38" i="10"/>
  <c r="Q38" i="10"/>
  <c r="P38" i="10"/>
  <c r="O38" i="10"/>
  <c r="N38" i="10"/>
  <c r="L38" i="10"/>
  <c r="K38" i="10"/>
  <c r="J38" i="10"/>
  <c r="I38" i="10"/>
  <c r="H38" i="10"/>
  <c r="G38" i="10"/>
  <c r="F38" i="10"/>
  <c r="E38" i="10"/>
  <c r="D38" i="10"/>
  <c r="C38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EA4" i="1"/>
  <c r="DZ4" i="1"/>
  <c r="L57" i="6"/>
  <c r="EZ1" i="1"/>
  <c r="FA1" i="1"/>
  <c r="FB1" i="1"/>
  <c r="FC1" i="1"/>
  <c r="FD1" i="1"/>
  <c r="FE1" i="1"/>
  <c r="FF1" i="1"/>
  <c r="FG1" i="1"/>
  <c r="FH1" i="1"/>
  <c r="FI1" i="1"/>
  <c r="FJ1" i="1"/>
  <c r="FK1" i="1"/>
  <c r="FL1" i="1"/>
  <c r="FM1" i="1"/>
  <c r="FN1" i="1"/>
  <c r="FO1" i="1"/>
  <c r="FP1" i="1"/>
  <c r="FQ1" i="1"/>
  <c r="FR1" i="1"/>
  <c r="FS1" i="1"/>
  <c r="FT1" i="1"/>
  <c r="FU1" i="1"/>
  <c r="FV1" i="1"/>
  <c r="FW1" i="1"/>
  <c r="FX1" i="1"/>
  <c r="FY1" i="1"/>
  <c r="FZ1" i="1"/>
  <c r="GF4" i="1"/>
  <c r="GE4" i="1"/>
  <c r="GD4" i="1"/>
  <c r="GC4" i="1"/>
  <c r="GB4" i="1"/>
  <c r="GA4" i="1"/>
  <c r="FZ4" i="1"/>
  <c r="FY4" i="1"/>
  <c r="FX4" i="1"/>
  <c r="FW4" i="1"/>
  <c r="FV4" i="1"/>
  <c r="FU4" i="1"/>
  <c r="FT4" i="1"/>
  <c r="FS4" i="1"/>
  <c r="FR4" i="1"/>
  <c r="FQ4" i="1"/>
  <c r="FP4" i="1"/>
  <c r="FO4" i="1"/>
  <c r="FN4" i="1"/>
  <c r="FM4" i="1"/>
  <c r="FL4" i="1"/>
  <c r="FK4" i="1"/>
  <c r="FJ4" i="1"/>
  <c r="FI4" i="1"/>
  <c r="FH4" i="1"/>
  <c r="FG4" i="1"/>
  <c r="FF4" i="1"/>
  <c r="FE4" i="1"/>
  <c r="FD4" i="1"/>
  <c r="FC4" i="1"/>
  <c r="FB4" i="1"/>
  <c r="FA4" i="1"/>
  <c r="EZ4" i="1"/>
  <c r="GF3" i="1"/>
  <c r="GE3" i="1"/>
  <c r="GD3" i="1"/>
  <c r="FZ3" i="1"/>
  <c r="FY3" i="1"/>
  <c r="FX3" i="1"/>
  <c r="GC3" i="1"/>
  <c r="GB3" i="1"/>
  <c r="GA3" i="1"/>
  <c r="FW3" i="1"/>
  <c r="FV3" i="1"/>
  <c r="FU3" i="1"/>
  <c r="FT3" i="1"/>
  <c r="FS3" i="1"/>
  <c r="FR3" i="1"/>
  <c r="FN3" i="1"/>
  <c r="FM3" i="1"/>
  <c r="FL3" i="1"/>
  <c r="FQ3" i="1"/>
  <c r="FP3" i="1"/>
  <c r="FO3" i="1"/>
  <c r="FK3" i="1"/>
  <c r="FJ3" i="1"/>
  <c r="FI3" i="1"/>
  <c r="GE1" i="1"/>
  <c r="GF1" i="1"/>
  <c r="GD1" i="1"/>
  <c r="GB1" i="1"/>
  <c r="GC1" i="1"/>
  <c r="GA1" i="1"/>
  <c r="FH3" i="1"/>
  <c r="FG3" i="1"/>
  <c r="FF3" i="1"/>
  <c r="FE3" i="1"/>
  <c r="FD3" i="1"/>
  <c r="FC3" i="1"/>
  <c r="FB3" i="1"/>
  <c r="FA3" i="1"/>
  <c r="EZ3" i="1"/>
  <c r="CZ4" i="1"/>
  <c r="CY4" i="1"/>
  <c r="CX4" i="1"/>
  <c r="CY1" i="1"/>
  <c r="CY2" i="1" s="1"/>
  <c r="CZ1" i="1"/>
  <c r="CZ2" i="1" s="1"/>
  <c r="CX1" i="1"/>
  <c r="CX2" i="1" s="1"/>
  <c r="CZ3" i="1"/>
  <c r="CY3" i="1"/>
  <c r="CX3" i="1"/>
  <c r="L59" i="6"/>
  <c r="K59" i="6"/>
  <c r="J59" i="6"/>
  <c r="I59" i="6"/>
  <c r="H59" i="6"/>
  <c r="G59" i="6"/>
  <c r="F59" i="6"/>
  <c r="E59" i="6"/>
  <c r="D59" i="6"/>
  <c r="C59" i="6"/>
  <c r="K57" i="6"/>
  <c r="J57" i="6"/>
  <c r="I57" i="6"/>
  <c r="H57" i="6"/>
  <c r="G57" i="6"/>
  <c r="F57" i="6"/>
  <c r="E57" i="6"/>
  <c r="D57" i="6"/>
  <c r="C57" i="6"/>
  <c r="C58" i="6" s="1"/>
  <c r="F37" i="6"/>
  <c r="L37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Q31" i="6"/>
  <c r="C4" i="1"/>
  <c r="C2" i="11"/>
  <c r="E2" i="7"/>
  <c r="B2" i="7"/>
  <c r="U2" i="7" l="1"/>
  <c r="Q2" i="7"/>
  <c r="O2" i="7"/>
  <c r="B4" i="1" l="1"/>
  <c r="M2" i="7" l="1"/>
  <c r="L2" i="7"/>
  <c r="S2" i="7" l="1"/>
  <c r="T2" i="7"/>
  <c r="I4" i="1"/>
  <c r="N20" i="6"/>
  <c r="E22" i="6"/>
  <c r="AI2" i="11" l="1"/>
  <c r="AJ2" i="11" s="1"/>
  <c r="AU2" i="11"/>
  <c r="AS2" i="11"/>
  <c r="O2" i="11" l="1"/>
  <c r="M2" i="11"/>
  <c r="L2" i="11"/>
  <c r="J2" i="11"/>
  <c r="A2" i="11"/>
  <c r="R44" i="10" l="1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P14" i="10"/>
  <c r="K11" i="10" s="1"/>
  <c r="E14" i="10"/>
  <c r="E14" i="6" l="1"/>
  <c r="N2" i="7" s="1"/>
  <c r="I2" i="7" l="1"/>
  <c r="P14" i="6" l="1"/>
  <c r="P2" i="7" s="1"/>
  <c r="H2" i="7"/>
  <c r="G2" i="7"/>
  <c r="AK2" i="11" l="1"/>
  <c r="K11" i="6"/>
  <c r="F4" i="1"/>
  <c r="GU4" i="1"/>
  <c r="GT4" i="1"/>
  <c r="GS4" i="1"/>
  <c r="GR4" i="1"/>
  <c r="GQ4" i="1"/>
  <c r="GP4" i="1"/>
  <c r="GO4" i="1"/>
  <c r="GN4" i="1"/>
  <c r="GM4" i="1"/>
  <c r="GL4" i="1"/>
  <c r="GK4" i="1"/>
  <c r="GJ4" i="1"/>
  <c r="GI4" i="1"/>
  <c r="GH4" i="1"/>
  <c r="GG4" i="1"/>
  <c r="K4" i="1" l="1"/>
  <c r="J4" i="1"/>
  <c r="EY4" i="1"/>
  <c r="EX4" i="1"/>
  <c r="EW4" i="1"/>
  <c r="EV4" i="1"/>
  <c r="EU4" i="1"/>
  <c r="ET4" i="1"/>
  <c r="ES4" i="1"/>
  <c r="ER4" i="1"/>
  <c r="EQ4" i="1"/>
  <c r="EP4" i="1"/>
  <c r="EO4" i="1"/>
  <c r="EN4" i="1"/>
  <c r="EM4" i="1"/>
  <c r="EL4" i="1"/>
  <c r="EK4" i="1"/>
  <c r="EJ4" i="1"/>
  <c r="EI4" i="1"/>
  <c r="EH4" i="1"/>
  <c r="EG4" i="1"/>
  <c r="EF4" i="1"/>
  <c r="EE4" i="1"/>
  <c r="ED4" i="1"/>
  <c r="EC4" i="1"/>
  <c r="EB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GU1" i="1"/>
  <c r="GU2" i="1" s="1"/>
  <c r="GT1" i="1"/>
  <c r="GT2" i="1" s="1"/>
  <c r="GS1" i="1"/>
  <c r="GS2" i="1" s="1"/>
  <c r="GR1" i="1"/>
  <c r="GR2" i="1" s="1"/>
  <c r="GQ1" i="1"/>
  <c r="GQ2" i="1" s="1"/>
  <c r="GP1" i="1"/>
  <c r="GP2" i="1" s="1"/>
  <c r="GO1" i="1"/>
  <c r="GO2" i="1" s="1"/>
  <c r="GN1" i="1"/>
  <c r="GN2" i="1" s="1"/>
  <c r="GM1" i="1"/>
  <c r="GM2" i="1" s="1"/>
  <c r="GL1" i="1"/>
  <c r="GL2" i="1" s="1"/>
  <c r="GK1" i="1"/>
  <c r="GJ1" i="1"/>
  <c r="GJ2" i="1" s="1"/>
  <c r="GI1" i="1"/>
  <c r="GI2" i="1" s="1"/>
  <c r="GH1" i="1"/>
  <c r="GH2" i="1" s="1"/>
  <c r="GG1" i="1"/>
  <c r="GG2" i="1" s="1"/>
  <c r="GF2" i="1"/>
  <c r="GE2" i="1"/>
  <c r="GD2" i="1"/>
  <c r="GC2" i="1"/>
  <c r="GB2" i="1"/>
  <c r="GA2" i="1"/>
  <c r="FZ2" i="1"/>
  <c r="FX2" i="1"/>
  <c r="FW2" i="1"/>
  <c r="FV2" i="1"/>
  <c r="FT2" i="1"/>
  <c r="FS2" i="1"/>
  <c r="FR2" i="1"/>
  <c r="FQ2" i="1"/>
  <c r="FP2" i="1"/>
  <c r="FO2" i="1"/>
  <c r="FN2" i="1"/>
  <c r="FM2" i="1"/>
  <c r="FL2" i="1"/>
  <c r="FK2" i="1"/>
  <c r="FJ2" i="1"/>
  <c r="FI2" i="1"/>
  <c r="FH2" i="1"/>
  <c r="FG2" i="1"/>
  <c r="FF2" i="1"/>
  <c r="FE2" i="1"/>
  <c r="FD2" i="1"/>
  <c r="FC2" i="1"/>
  <c r="GU3" i="1"/>
  <c r="GT3" i="1"/>
  <c r="GS3" i="1"/>
  <c r="GR3" i="1"/>
  <c r="GQ3" i="1"/>
  <c r="GP3" i="1"/>
  <c r="GO3" i="1"/>
  <c r="GN3" i="1"/>
  <c r="GM3" i="1"/>
  <c r="GL3" i="1"/>
  <c r="GK3" i="1"/>
  <c r="GJ3" i="1"/>
  <c r="GK2" i="1"/>
  <c r="GI3" i="1"/>
  <c r="GH3" i="1"/>
  <c r="GG3" i="1"/>
  <c r="FY2" i="1"/>
  <c r="FU2" i="1"/>
  <c r="FB2" i="1"/>
  <c r="FA2" i="1"/>
  <c r="EZ2" i="1"/>
  <c r="EY1" i="1"/>
  <c r="EY2" i="1" s="1"/>
  <c r="EX1" i="1"/>
  <c r="EX2" i="1" s="1"/>
  <c r="EW1" i="1"/>
  <c r="EW2" i="1" s="1"/>
  <c r="EV1" i="1"/>
  <c r="EV2" i="1" s="1"/>
  <c r="EU1" i="1"/>
  <c r="EU2" i="1" s="1"/>
  <c r="ET1" i="1"/>
  <c r="ET2" i="1" s="1"/>
  <c r="ES1" i="1"/>
  <c r="ES2" i="1" s="1"/>
  <c r="ER1" i="1"/>
  <c r="ER2" i="1" s="1"/>
  <c r="EQ1" i="1"/>
  <c r="EQ2" i="1" s="1"/>
  <c r="EP1" i="1"/>
  <c r="EP2" i="1" s="1"/>
  <c r="EO1" i="1"/>
  <c r="EO2" i="1" s="1"/>
  <c r="EN1" i="1"/>
  <c r="EN2" i="1" s="1"/>
  <c r="EM1" i="1"/>
  <c r="EM2" i="1" s="1"/>
  <c r="EL1" i="1"/>
  <c r="EL2" i="1" s="1"/>
  <c r="EK1" i="1"/>
  <c r="EK2" i="1" s="1"/>
  <c r="EJ1" i="1"/>
  <c r="EJ2" i="1" s="1"/>
  <c r="EI1" i="1"/>
  <c r="EI2" i="1" s="1"/>
  <c r="EH1" i="1"/>
  <c r="EH2" i="1" s="1"/>
  <c r="EG1" i="1"/>
  <c r="EG2" i="1" s="1"/>
  <c r="EF1" i="1"/>
  <c r="EF2" i="1" s="1"/>
  <c r="EE1" i="1"/>
  <c r="EE2" i="1" s="1"/>
  <c r="ED1" i="1"/>
  <c r="ED2" i="1" s="1"/>
  <c r="EC1" i="1"/>
  <c r="EC2" i="1" s="1"/>
  <c r="EB1" i="1"/>
  <c r="EB2" i="1" s="1"/>
  <c r="EA1" i="1"/>
  <c r="EA2" i="1" s="1"/>
  <c r="DZ1" i="1"/>
  <c r="DZ2" i="1" s="1"/>
  <c r="DY1" i="1"/>
  <c r="DY2" i="1" s="1"/>
  <c r="DX1" i="1"/>
  <c r="DX2" i="1" s="1"/>
  <c r="DW1" i="1"/>
  <c r="DW2" i="1" s="1"/>
  <c r="DV1" i="1"/>
  <c r="DV2" i="1" s="1"/>
  <c r="DU1" i="1"/>
  <c r="DU2" i="1" s="1"/>
  <c r="DT1" i="1"/>
  <c r="DT2" i="1" s="1"/>
  <c r="DS1" i="1"/>
  <c r="DS2" i="1" s="1"/>
  <c r="DR1" i="1"/>
  <c r="DR2" i="1" s="1"/>
  <c r="DQ1" i="1"/>
  <c r="DQ2" i="1" s="1"/>
  <c r="DP1" i="1"/>
  <c r="DP2" i="1" s="1"/>
  <c r="DO1" i="1"/>
  <c r="DO2" i="1" s="1"/>
  <c r="DN1" i="1"/>
  <c r="DN2" i="1" s="1"/>
  <c r="DM1" i="1"/>
  <c r="DM2" i="1" s="1"/>
  <c r="DL1" i="1"/>
  <c r="DL2" i="1" s="1"/>
  <c r="DK1" i="1"/>
  <c r="DK2" i="1" s="1"/>
  <c r="DJ1" i="1"/>
  <c r="DJ2" i="1" s="1"/>
  <c r="AJ3" i="1"/>
  <c r="EY3" i="1"/>
  <c r="EX3" i="1"/>
  <c r="EW3" i="1"/>
  <c r="EV3" i="1"/>
  <c r="EU3" i="1"/>
  <c r="ET3" i="1"/>
  <c r="ES3" i="1"/>
  <c r="ER3" i="1"/>
  <c r="EQ3" i="1"/>
  <c r="EP3" i="1"/>
  <c r="EO3" i="1"/>
  <c r="EN3" i="1"/>
  <c r="EM3" i="1"/>
  <c r="EL3" i="1"/>
  <c r="EK3" i="1"/>
  <c r="EJ3" i="1"/>
  <c r="EI3" i="1"/>
  <c r="EH3" i="1"/>
  <c r="EG3" i="1"/>
  <c r="EF3" i="1"/>
  <c r="EE3" i="1"/>
  <c r="ED3" i="1"/>
  <c r="EC3" i="1"/>
  <c r="EB3" i="1"/>
  <c r="EA3" i="1"/>
  <c r="DZ3" i="1"/>
  <c r="DY3" i="1"/>
  <c r="DX3" i="1"/>
  <c r="DW3" i="1"/>
  <c r="DV3" i="1"/>
  <c r="DU3" i="1"/>
  <c r="DT3" i="1"/>
  <c r="DS3" i="1"/>
  <c r="DR3" i="1"/>
  <c r="DQ3" i="1"/>
  <c r="DP3" i="1"/>
  <c r="DO3" i="1"/>
  <c r="DN3" i="1"/>
  <c r="DM3" i="1"/>
  <c r="DL3" i="1"/>
  <c r="DK3" i="1"/>
  <c r="DJ3" i="1"/>
  <c r="DI3" i="1"/>
  <c r="DH3" i="1"/>
  <c r="DG3" i="1"/>
  <c r="DI1" i="1"/>
  <c r="DI2" i="1" s="1"/>
  <c r="DH1" i="1"/>
  <c r="DH2" i="1" s="1"/>
  <c r="DG1" i="1"/>
  <c r="DG2" i="1" s="1"/>
  <c r="DF1" i="1"/>
  <c r="DF2" i="1" s="1"/>
  <c r="DE1" i="1"/>
  <c r="DE2" i="1" s="1"/>
  <c r="DD1" i="1"/>
  <c r="DD2" i="1" s="1"/>
  <c r="DC1" i="1"/>
  <c r="DC2" i="1" s="1"/>
  <c r="DB1" i="1"/>
  <c r="DB2" i="1" s="1"/>
  <c r="DA1" i="1"/>
  <c r="DA2" i="1" s="1"/>
  <c r="CW1" i="1"/>
  <c r="CW2" i="1" s="1"/>
  <c r="CV1" i="1"/>
  <c r="CV2" i="1" s="1"/>
  <c r="CU1" i="1"/>
  <c r="CU2" i="1" s="1"/>
  <c r="CT1" i="1"/>
  <c r="CT2" i="1" s="1"/>
  <c r="CS1" i="1"/>
  <c r="CS2" i="1" s="1"/>
  <c r="CR1" i="1"/>
  <c r="CR2" i="1" s="1"/>
  <c r="CQ1" i="1"/>
  <c r="CQ2" i="1" s="1"/>
  <c r="CP1" i="1"/>
  <c r="CP2" i="1" s="1"/>
  <c r="CO1" i="1"/>
  <c r="CO2" i="1" s="1"/>
  <c r="CN1" i="1"/>
  <c r="CN2" i="1" s="1"/>
  <c r="CM1" i="1"/>
  <c r="CM2" i="1" s="1"/>
  <c r="CL1" i="1"/>
  <c r="CL2" i="1" s="1"/>
  <c r="CK1" i="1"/>
  <c r="CK2" i="1" s="1"/>
  <c r="CJ1" i="1"/>
  <c r="CJ2" i="1" s="1"/>
  <c r="CI1" i="1"/>
  <c r="CI2" i="1" s="1"/>
  <c r="CH1" i="1"/>
  <c r="CH2" i="1" s="1"/>
  <c r="CG1" i="1"/>
  <c r="CG2" i="1" s="1"/>
  <c r="CF1" i="1"/>
  <c r="CF2" i="1" s="1"/>
  <c r="CE1" i="1"/>
  <c r="CE2" i="1" s="1"/>
  <c r="CD1" i="1"/>
  <c r="CD2" i="1" s="1"/>
  <c r="CC1" i="1"/>
  <c r="CC2" i="1" s="1"/>
  <c r="CB1" i="1"/>
  <c r="CB2" i="1" s="1"/>
  <c r="CA1" i="1"/>
  <c r="CA2" i="1" s="1"/>
  <c r="BZ1" i="1"/>
  <c r="BZ2" i="1" s="1"/>
  <c r="BY1" i="1"/>
  <c r="BY2" i="1" s="1"/>
  <c r="BX1" i="1"/>
  <c r="BX2" i="1" s="1"/>
  <c r="BW1" i="1"/>
  <c r="BW2" i="1" s="1"/>
  <c r="BV1" i="1"/>
  <c r="BV2" i="1" s="1"/>
  <c r="BU1" i="1"/>
  <c r="BU2" i="1" s="1"/>
  <c r="BT1" i="1"/>
  <c r="BT2" i="1" s="1"/>
  <c r="BS1" i="1"/>
  <c r="BS2" i="1" s="1"/>
  <c r="BR1" i="1"/>
  <c r="BR2" i="1" s="1"/>
  <c r="BQ1" i="1"/>
  <c r="BQ2" i="1" s="1"/>
  <c r="BP1" i="1"/>
  <c r="BP2" i="1" s="1"/>
  <c r="BO1" i="1"/>
  <c r="BO2" i="1" s="1"/>
  <c r="BN1" i="1"/>
  <c r="BN2" i="1" s="1"/>
  <c r="BM1" i="1"/>
  <c r="BM2" i="1" s="1"/>
  <c r="BL1" i="1"/>
  <c r="BL2" i="1" s="1"/>
  <c r="BK1" i="1"/>
  <c r="BK2" i="1" s="1"/>
  <c r="DF3" i="1" l="1"/>
  <c r="DE3" i="1"/>
  <c r="DD3" i="1"/>
  <c r="DC3" i="1"/>
  <c r="DB3" i="1"/>
  <c r="DA3" i="1"/>
  <c r="CW3" i="1"/>
  <c r="CV3" i="1"/>
  <c r="CU3" i="1"/>
  <c r="CT3" i="1"/>
  <c r="CS3" i="1"/>
  <c r="CR3" i="1"/>
  <c r="CQ3" i="1"/>
  <c r="CP3" i="1"/>
  <c r="CO3" i="1"/>
  <c r="CN3" i="1"/>
  <c r="CM3" i="1"/>
  <c r="CL3" i="1"/>
  <c r="CK3" i="1"/>
  <c r="CJ3" i="1"/>
  <c r="CI3" i="1"/>
  <c r="CH3" i="1" l="1"/>
  <c r="CG3" i="1"/>
  <c r="CF3" i="1"/>
  <c r="CE3" i="1"/>
  <c r="CD3" i="1"/>
  <c r="CC3" i="1"/>
  <c r="CB3" i="1"/>
  <c r="CA3" i="1"/>
  <c r="BZ3" i="1"/>
  <c r="BY3" i="1"/>
  <c r="BX3" i="1"/>
  <c r="BW3" i="1"/>
  <c r="BV3" i="1"/>
  <c r="BU3" i="1"/>
  <c r="BT3" i="1"/>
  <c r="BS3" i="1"/>
  <c r="BR3" i="1"/>
  <c r="BQ3" i="1"/>
  <c r="BP3" i="1"/>
  <c r="BO3" i="1"/>
  <c r="BN3" i="1"/>
  <c r="BK3" i="1"/>
  <c r="BM3" i="1"/>
  <c r="BL3" i="1"/>
  <c r="BJ1" i="1"/>
  <c r="BJ2" i="1" s="1"/>
  <c r="BI1" i="1"/>
  <c r="BI2" i="1" s="1"/>
  <c r="BJ3" i="1"/>
  <c r="BI3" i="1"/>
  <c r="BH3" i="1"/>
  <c r="BH1" i="1"/>
  <c r="BH2" i="1" s="1"/>
  <c r="BG1" i="1"/>
  <c r="BG2" i="1" s="1"/>
  <c r="BF1" i="1"/>
  <c r="BF2" i="1" s="1"/>
  <c r="BE1" i="1"/>
  <c r="BE2" i="1" s="1"/>
  <c r="BD1" i="1"/>
  <c r="BD2" i="1" s="1"/>
  <c r="BC1" i="1"/>
  <c r="BC2" i="1" s="1"/>
  <c r="BB1" i="1"/>
  <c r="BB2" i="1" s="1"/>
  <c r="BA1" i="1"/>
  <c r="BA2" i="1" s="1"/>
  <c r="AZ1" i="1"/>
  <c r="AZ2" i="1" s="1"/>
  <c r="AY1" i="1"/>
  <c r="AY2" i="1" s="1"/>
  <c r="AX1" i="1"/>
  <c r="AX2" i="1" s="1"/>
  <c r="AW1" i="1"/>
  <c r="AW2" i="1" s="1"/>
  <c r="AV1" i="1"/>
  <c r="AV2" i="1" s="1"/>
  <c r="AU1" i="1"/>
  <c r="AU2" i="1" s="1"/>
  <c r="AT1" i="1"/>
  <c r="AT2" i="1" s="1"/>
  <c r="AS1" i="1"/>
  <c r="AS2" i="1" s="1"/>
  <c r="AR1" i="1"/>
  <c r="AR2" i="1" s="1"/>
  <c r="AQ1" i="1"/>
  <c r="AQ2" i="1" s="1"/>
  <c r="AP1" i="1"/>
  <c r="AP2" i="1" s="1"/>
  <c r="AO1" i="1"/>
  <c r="AO2" i="1" s="1"/>
  <c r="AN1" i="1"/>
  <c r="AN2" i="1" s="1"/>
  <c r="AM1" i="1"/>
  <c r="AM2" i="1" s="1"/>
  <c r="AL1" i="1"/>
  <c r="AL2" i="1" s="1"/>
  <c r="AK1" i="1"/>
  <c r="AK2" i="1" s="1"/>
  <c r="AJ1" i="1"/>
  <c r="AJ2" i="1" s="1"/>
  <c r="AI1" i="1"/>
  <c r="AI2" i="1" s="1"/>
  <c r="AH1" i="1"/>
  <c r="AH2" i="1" s="1"/>
  <c r="AG1" i="1"/>
  <c r="AG2" i="1" s="1"/>
  <c r="AF1" i="1"/>
  <c r="AF2" i="1" s="1"/>
  <c r="AE1" i="1"/>
  <c r="AE2" i="1" s="1"/>
  <c r="AD1" i="1"/>
  <c r="AD2" i="1" s="1"/>
  <c r="AC1" i="1"/>
  <c r="AC2" i="1" s="1"/>
  <c r="AB1" i="1"/>
  <c r="AB2" i="1" s="1"/>
  <c r="AA1" i="1"/>
  <c r="AA2" i="1" s="1"/>
  <c r="Z1" i="1"/>
  <c r="Z2" i="1" s="1"/>
  <c r="Y1" i="1"/>
  <c r="Y2" i="1" s="1"/>
  <c r="X1" i="1"/>
  <c r="X2" i="1" s="1"/>
  <c r="W1" i="1"/>
  <c r="W2" i="1" s="1"/>
  <c r="V1" i="1"/>
  <c r="V2" i="1" s="1"/>
  <c r="U1" i="1"/>
  <c r="U2" i="1" s="1"/>
  <c r="T1" i="1"/>
  <c r="T2" i="1" s="1"/>
  <c r="S1" i="1"/>
  <c r="S2" i="1" s="1"/>
  <c r="R1" i="1"/>
  <c r="R2" i="1" s="1"/>
  <c r="Q1" i="1"/>
  <c r="Q2" i="1" s="1"/>
  <c r="P1" i="1"/>
  <c r="P2" i="1" s="1"/>
  <c r="O1" i="1"/>
  <c r="O2" i="1" s="1"/>
  <c r="H4" i="1" l="1"/>
  <c r="BG3" i="1"/>
  <c r="BF3" i="1"/>
  <c r="BE3" i="1"/>
  <c r="BD3" i="1"/>
  <c r="BC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1" i="1"/>
  <c r="N2" i="1" s="1"/>
  <c r="M1" i="1"/>
  <c r="M2" i="1" s="1"/>
  <c r="L1" i="1"/>
  <c r="L2" i="1" l="1"/>
  <c r="N3" i="1"/>
  <c r="M3" i="1"/>
  <c r="L3" i="1"/>
  <c r="N37" i="6"/>
  <c r="O37" i="6"/>
  <c r="P37" i="6"/>
  <c r="Q37" i="6"/>
  <c r="R37" i="6"/>
  <c r="S31" i="6"/>
  <c r="P43" i="6" l="1"/>
  <c r="Q43" i="6"/>
  <c r="R43" i="6"/>
  <c r="K43" i="6" l="1"/>
  <c r="L43" i="6"/>
  <c r="M43" i="6"/>
  <c r="N43" i="6"/>
  <c r="O43" i="6"/>
  <c r="D58" i="6" l="1"/>
  <c r="E58" i="6"/>
  <c r="F58" i="6"/>
  <c r="G58" i="6"/>
  <c r="H58" i="6"/>
  <c r="I58" i="6"/>
  <c r="J58" i="6"/>
  <c r="K58" i="6"/>
  <c r="L58" i="6"/>
  <c r="J43" i="6" l="1"/>
  <c r="F2" i="7" l="1"/>
  <c r="J2" i="7" l="1"/>
  <c r="I43" i="6" l="1"/>
  <c r="H43" i="6"/>
  <c r="G43" i="6"/>
  <c r="F43" i="6"/>
  <c r="E43" i="6"/>
  <c r="D43" i="6"/>
  <c r="C43" i="6"/>
  <c r="G37" i="6"/>
  <c r="H37" i="6"/>
  <c r="I37" i="6"/>
  <c r="J37" i="6"/>
  <c r="K37" i="6"/>
  <c r="E37" i="6"/>
  <c r="D37" i="6"/>
  <c r="C37" i="6"/>
  <c r="E31" i="6"/>
  <c r="F31" i="6"/>
  <c r="G31" i="6"/>
  <c r="H31" i="6"/>
  <c r="I31" i="6"/>
  <c r="J31" i="6"/>
  <c r="K31" i="6"/>
  <c r="L31" i="6"/>
  <c r="M31" i="6"/>
  <c r="N31" i="6"/>
  <c r="O31" i="6"/>
  <c r="P31" i="6"/>
  <c r="R31" i="6"/>
  <c r="D31" i="6"/>
  <c r="C31" i="6"/>
  <c r="D25" i="6" l="1"/>
  <c r="E25" i="6"/>
  <c r="F25" i="6"/>
  <c r="G25" i="6"/>
  <c r="H25" i="6"/>
  <c r="I25" i="6"/>
  <c r="J25" i="6"/>
  <c r="K25" i="6"/>
  <c r="L25" i="6"/>
  <c r="M25" i="6"/>
  <c r="N25" i="6"/>
  <c r="C25" i="6"/>
  <c r="G4" i="1" l="1"/>
</calcChain>
</file>

<file path=xl/sharedStrings.xml><?xml version="1.0" encoding="utf-8"?>
<sst xmlns="http://schemas.openxmlformats.org/spreadsheetml/2006/main" count="306" uniqueCount="170">
  <si>
    <t>園名</t>
  </si>
  <si>
    <t>日付</t>
    <rPh sb="0" eb="2">
      <t>ヒヅケ</t>
    </rPh>
    <phoneticPr fontId="2"/>
  </si>
  <si>
    <t>代表者名</t>
    <rPh sb="0" eb="4">
      <t>ダイヒョウシャメイ</t>
    </rPh>
    <phoneticPr fontId="2"/>
  </si>
  <si>
    <t>メールアドレス</t>
    <phoneticPr fontId="2"/>
  </si>
  <si>
    <t>１．貴園の情報を入力してください。</t>
    <rPh sb="2" eb="4">
      <t>キエン</t>
    </rPh>
    <rPh sb="5" eb="7">
      <t>ジョウホウ</t>
    </rPh>
    <rPh sb="8" eb="10">
      <t>ニュウリョク</t>
    </rPh>
    <phoneticPr fontId="2"/>
  </si>
  <si>
    <t>郵便番号</t>
    <rPh sb="0" eb="4">
      <t>ユウビンバンゴウ</t>
    </rPh>
    <phoneticPr fontId="2"/>
  </si>
  <si>
    <t>名</t>
    <rPh sb="0" eb="1">
      <t>メイ</t>
    </rPh>
    <phoneticPr fontId="2"/>
  </si>
  <si>
    <t>園　　名</t>
    <rPh sb="0" eb="1">
      <t>エン</t>
    </rPh>
    <rPh sb="3" eb="4">
      <t>ナ</t>
    </rPh>
    <phoneticPr fontId="2"/>
  </si>
  <si>
    <t>電話番号</t>
    <rPh sb="0" eb="4">
      <t>デンワバンゴウ</t>
    </rPh>
    <phoneticPr fontId="2"/>
  </si>
  <si>
    <t>人　　数</t>
    <rPh sb="0" eb="1">
      <t>ニン</t>
    </rPh>
    <rPh sb="3" eb="4">
      <t>スウ</t>
    </rPh>
    <phoneticPr fontId="2"/>
  </si>
  <si>
    <t>曜日</t>
    <rPh sb="0" eb="2">
      <t>ヨウビ</t>
    </rPh>
    <phoneticPr fontId="2"/>
  </si>
  <si>
    <t>同行する園</t>
    <rPh sb="0" eb="2">
      <t>ドウコウ</t>
    </rPh>
    <rPh sb="4" eb="5">
      <t>エン</t>
    </rPh>
    <phoneticPr fontId="2"/>
  </si>
  <si>
    <t>別日を希望する園</t>
    <rPh sb="0" eb="2">
      <t>ベツビ</t>
    </rPh>
    <rPh sb="3" eb="5">
      <t>キボウ</t>
    </rPh>
    <rPh sb="7" eb="8">
      <t>エン</t>
    </rPh>
    <phoneticPr fontId="2"/>
  </si>
  <si>
    <t>園児</t>
    <rPh sb="0" eb="1">
      <t>エン</t>
    </rPh>
    <rPh sb="1" eb="2">
      <t>コ</t>
    </rPh>
    <phoneticPr fontId="2"/>
  </si>
  <si>
    <t>引率</t>
    <rPh sb="0" eb="1">
      <t>イン</t>
    </rPh>
    <rPh sb="1" eb="2">
      <t>リツ</t>
    </rPh>
    <phoneticPr fontId="2"/>
  </si>
  <si>
    <t>合計</t>
    <rPh sb="0" eb="1">
      <t>ゴウ</t>
    </rPh>
    <rPh sb="1" eb="2">
      <t>ケイ</t>
    </rPh>
    <phoneticPr fontId="2"/>
  </si>
  <si>
    <t>希望</t>
    <rPh sb="0" eb="2">
      <t>キボウ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</si>
  <si>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</si>
  <si>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</si>
  <si>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第3希望</t>
    <rPh sb="0" eb="1">
      <t>ダイ</t>
    </rPh>
    <rPh sb="2" eb="4">
      <t>キボウ</t>
    </rPh>
    <phoneticPr fontId="2"/>
  </si>
  <si>
    <t>第4希望</t>
    <rPh sb="0" eb="1">
      <t>ダイ</t>
    </rPh>
    <rPh sb="2" eb="4">
      <t>キボウ</t>
    </rPh>
    <phoneticPr fontId="2"/>
  </si>
  <si>
    <t>第5希望</t>
    <rPh sb="0" eb="1">
      <t>ダイ</t>
    </rPh>
    <rPh sb="2" eb="4">
      <t>キボウ</t>
    </rPh>
    <phoneticPr fontId="2"/>
  </si>
  <si>
    <t>第6希望</t>
    <rPh sb="0" eb="1">
      <t>ダイ</t>
    </rPh>
    <rPh sb="2" eb="4">
      <t>キボウ</t>
    </rPh>
    <phoneticPr fontId="2"/>
  </si>
  <si>
    <t>第7希望</t>
    <rPh sb="0" eb="1">
      <t>ダイ</t>
    </rPh>
    <rPh sb="2" eb="4">
      <t>キボウ</t>
    </rPh>
    <phoneticPr fontId="2"/>
  </si>
  <si>
    <t>第8希望</t>
    <rPh sb="0" eb="1">
      <t>ダイ</t>
    </rPh>
    <rPh sb="2" eb="4">
      <t>キボウ</t>
    </rPh>
    <phoneticPr fontId="2"/>
  </si>
  <si>
    <t>第9希望</t>
    <rPh sb="0" eb="1">
      <t>ダイ</t>
    </rPh>
    <rPh sb="2" eb="4">
      <t>キボウ</t>
    </rPh>
    <phoneticPr fontId="2"/>
  </si>
  <si>
    <t>第10希望</t>
    <rPh sb="0" eb="1">
      <t>ダイ</t>
    </rPh>
    <rPh sb="3" eb="5">
      <t>キボウ</t>
    </rPh>
    <phoneticPr fontId="2"/>
  </si>
  <si>
    <t>時間</t>
    <rPh sb="0" eb="2">
      <t>ジカン</t>
    </rPh>
    <phoneticPr fontId="2"/>
  </si>
  <si>
    <t>区分</t>
    <rPh sb="0" eb="2">
      <t>クブン</t>
    </rPh>
    <phoneticPr fontId="16"/>
  </si>
  <si>
    <t>市町村</t>
    <rPh sb="0" eb="3">
      <t>シチョウソン</t>
    </rPh>
    <phoneticPr fontId="16"/>
  </si>
  <si>
    <t>園名</t>
    <rPh sb="0" eb="2">
      <t>エンメイ</t>
    </rPh>
    <phoneticPr fontId="16"/>
  </si>
  <si>
    <t>郵便番号</t>
    <rPh sb="0" eb="4">
      <t>ユウビンバンゴウ</t>
    </rPh>
    <phoneticPr fontId="16"/>
  </si>
  <si>
    <t>電話番号</t>
    <rPh sb="0" eb="2">
      <t>デンワ</t>
    </rPh>
    <rPh sb="2" eb="4">
      <t>バンゴウ</t>
    </rPh>
    <phoneticPr fontId="16"/>
  </si>
  <si>
    <t>住所</t>
    <rPh sb="0" eb="2">
      <t>ジュウショ</t>
    </rPh>
    <phoneticPr fontId="16"/>
  </si>
  <si>
    <t>メールアドレス</t>
    <phoneticPr fontId="2"/>
  </si>
  <si>
    <t>※合計は自動で
　計算いたします</t>
    <phoneticPr fontId="2"/>
  </si>
  <si>
    <t>台</t>
    <rPh sb="0" eb="1">
      <t>ダイ</t>
    </rPh>
    <phoneticPr fontId="2"/>
  </si>
  <si>
    <t>バス</t>
    <phoneticPr fontId="2"/>
  </si>
  <si>
    <t>7．特記事項</t>
    <rPh sb="2" eb="6">
      <t>トッキジコウ</t>
    </rPh>
    <phoneticPr fontId="2"/>
  </si>
  <si>
    <t>２．観覧される人数について教えてください。</t>
    <rPh sb="2" eb="4">
      <t>カンラン</t>
    </rPh>
    <rPh sb="7" eb="9">
      <t>ニンズウ</t>
    </rPh>
    <rPh sb="13" eb="14">
      <t>オシ</t>
    </rPh>
    <phoneticPr fontId="2"/>
  </si>
  <si>
    <t>市立</t>
  </si>
  <si>
    <t>かがくかん園</t>
    <rPh sb="5" eb="6">
      <t>エン</t>
    </rPh>
    <phoneticPr fontId="2"/>
  </si>
  <si>
    <t>利用する</t>
  </si>
  <si>
    <t>６．ご希望日時にお間違えがないかご確認ください。(５．に入力いただくと自動入力されます)</t>
    <rPh sb="3" eb="7">
      <t>キボウニチジ</t>
    </rPh>
    <rPh sb="9" eb="11">
      <t>マチガ</t>
    </rPh>
    <rPh sb="17" eb="19">
      <t>カクニン</t>
    </rPh>
    <rPh sb="28" eb="30">
      <t>ニュウリョク</t>
    </rPh>
    <rPh sb="35" eb="37">
      <t>ジドウ</t>
    </rPh>
    <rPh sb="37" eb="39">
      <t>ニュウリョク</t>
    </rPh>
    <phoneticPr fontId="2"/>
  </si>
  <si>
    <t>生命館園</t>
    <rPh sb="0" eb="2">
      <t>セイメイ</t>
    </rPh>
    <rPh sb="2" eb="3">
      <t>カン</t>
    </rPh>
    <rPh sb="3" eb="4">
      <t>エン</t>
    </rPh>
    <phoneticPr fontId="2"/>
  </si>
  <si>
    <t>バスベイ利用</t>
    <rPh sb="4" eb="6">
      <t>リヨウ</t>
    </rPh>
    <phoneticPr fontId="2"/>
  </si>
  <si>
    <t>駐車場利用</t>
    <rPh sb="0" eb="5">
      <t>チュウシャジョウリヨウ</t>
    </rPh>
    <phoneticPr fontId="2"/>
  </si>
  <si>
    <t>は必須項目です</t>
    <rPh sb="1" eb="5">
      <t>ヒッスコウモク</t>
    </rPh>
    <phoneticPr fontId="2"/>
  </si>
  <si>
    <t>は自動入力されます</t>
    <rPh sb="1" eb="5">
      <t>ジドウニュウリョク</t>
    </rPh>
    <phoneticPr fontId="2"/>
  </si>
  <si>
    <t>は重複している項目です</t>
    <rPh sb="1" eb="3">
      <t>チョウフク</t>
    </rPh>
    <rPh sb="7" eb="9">
      <t>コウモク</t>
    </rPh>
    <phoneticPr fontId="2"/>
  </si>
  <si>
    <t>※ 別日を希望される園がある場合は、異なる日付を選択してください。</t>
    <rPh sb="2" eb="3">
      <t>ベツ</t>
    </rPh>
    <rPh sb="3" eb="4">
      <t>トクベツ</t>
    </rPh>
    <rPh sb="5" eb="7">
      <t>キボウ</t>
    </rPh>
    <rPh sb="10" eb="11">
      <t>エン</t>
    </rPh>
    <rPh sb="14" eb="16">
      <t>バアイ</t>
    </rPh>
    <rPh sb="18" eb="19">
      <t>コト</t>
    </rPh>
    <rPh sb="21" eb="23">
      <t>ヒヅケ</t>
    </rPh>
    <rPh sb="24" eb="26">
      <t>センタク</t>
    </rPh>
    <phoneticPr fontId="2"/>
  </si>
  <si>
    <t>3．同行する園・別日を希望する園がございましたら入力してください。
　　（ご希望に添えない場合がございます。）※該当しない場合は入力の必要はありません。</t>
    <rPh sb="2" eb="4">
      <t>ドウコウ</t>
    </rPh>
    <rPh sb="6" eb="7">
      <t>エン</t>
    </rPh>
    <rPh sb="8" eb="10">
      <t>ベツビ</t>
    </rPh>
    <rPh sb="11" eb="13">
      <t>キボウ</t>
    </rPh>
    <rPh sb="15" eb="16">
      <t>エン</t>
    </rPh>
    <rPh sb="24" eb="26">
      <t>ニュウリョク</t>
    </rPh>
    <rPh sb="38" eb="40">
      <t>キボウ</t>
    </rPh>
    <rPh sb="41" eb="42">
      <t>ソ</t>
    </rPh>
    <rPh sb="45" eb="47">
      <t>バアイ</t>
    </rPh>
    <rPh sb="56" eb="58">
      <t>ガイトウ</t>
    </rPh>
    <rPh sb="61" eb="63">
      <t>バアイ</t>
    </rPh>
    <rPh sb="64" eb="66">
      <t>ニュウリョク</t>
    </rPh>
    <rPh sb="67" eb="69">
      <t>ヒツヨウ</t>
    </rPh>
    <phoneticPr fontId="2"/>
  </si>
  <si>
    <t>※ 同行する園がある場合、同行する園と希望日希望時間をそろえてください。</t>
    <rPh sb="2" eb="4">
      <t>ドウコウ</t>
    </rPh>
    <rPh sb="6" eb="7">
      <t>エン</t>
    </rPh>
    <rPh sb="10" eb="12">
      <t>バアイ</t>
    </rPh>
    <rPh sb="13" eb="15">
      <t>ドウコウ</t>
    </rPh>
    <rPh sb="17" eb="18">
      <t>エン</t>
    </rPh>
    <rPh sb="19" eb="26">
      <t>キボウヒキボウジカン</t>
    </rPh>
    <phoneticPr fontId="2"/>
  </si>
  <si>
    <t>車いす席</t>
    <rPh sb="0" eb="1">
      <t>クルマ</t>
    </rPh>
    <rPh sb="3" eb="4">
      <t>セキ</t>
    </rPh>
    <phoneticPr fontId="2"/>
  </si>
  <si>
    <t>同行園</t>
    <rPh sb="0" eb="2">
      <t>ドウコウ</t>
    </rPh>
    <rPh sb="2" eb="3">
      <t>エン</t>
    </rPh>
    <phoneticPr fontId="2"/>
  </si>
  <si>
    <t>別園</t>
    <rPh sb="0" eb="1">
      <t>ベツ</t>
    </rPh>
    <rPh sb="1" eb="2">
      <t>エン</t>
    </rPh>
    <phoneticPr fontId="2"/>
  </si>
  <si>
    <t>座席数</t>
    <rPh sb="0" eb="3">
      <t>ザセキスウ</t>
    </rPh>
    <phoneticPr fontId="4"/>
  </si>
  <si>
    <t>人数</t>
    <rPh sb="0" eb="2">
      <t>ニンズウ</t>
    </rPh>
    <phoneticPr fontId="2"/>
  </si>
  <si>
    <t>名古屋市</t>
    <rPh sb="0" eb="4">
      <t>ナゴヤシ</t>
    </rPh>
    <phoneticPr fontId="2"/>
  </si>
  <si>
    <t>区</t>
    <rPh sb="0" eb="1">
      <t>ク</t>
    </rPh>
    <phoneticPr fontId="2"/>
  </si>
  <si>
    <t>所 在 地</t>
    <rPh sb="0" eb="1">
      <t>トコロ</t>
    </rPh>
    <rPh sb="2" eb="3">
      <t>ザイ</t>
    </rPh>
    <rPh sb="4" eb="5">
      <t>チ</t>
    </rPh>
    <phoneticPr fontId="2"/>
  </si>
  <si>
    <r>
      <t>5．観覧を希望する日時をご希望順に1から10までの算用数字で入力してください。
　　　　　　　　　　　　　</t>
    </r>
    <r>
      <rPr>
        <b/>
        <sz val="10"/>
        <color theme="1"/>
        <rFont val="HG丸ｺﾞｼｯｸM-PRO"/>
        <family val="3"/>
        <charset val="128"/>
      </rPr>
      <t>（セルがグレーになっている箇所には数値を入れないでください。）</t>
    </r>
    <rPh sb="2" eb="4">
      <t>カンラン</t>
    </rPh>
    <rPh sb="5" eb="7">
      <t>キボウ</t>
    </rPh>
    <rPh sb="9" eb="10">
      <t>ビ</t>
    </rPh>
    <rPh sb="10" eb="11">
      <t>ジ</t>
    </rPh>
    <rPh sb="13" eb="16">
      <t>キボウジュン</t>
    </rPh>
    <rPh sb="25" eb="29">
      <t>サンヨウスウジ</t>
    </rPh>
    <rPh sb="30" eb="32">
      <t>ニュウリョク</t>
    </rPh>
    <rPh sb="66" eb="68">
      <t>カショ</t>
    </rPh>
    <rPh sb="70" eb="72">
      <t>スウチ</t>
    </rPh>
    <rPh sb="73" eb="74">
      <t>イ</t>
    </rPh>
    <phoneticPr fontId="2"/>
  </si>
  <si>
    <t xml:space="preserve"> 座席に移動してご覧の園児</t>
    <rPh sb="1" eb="3">
      <t>ザセキ</t>
    </rPh>
    <rPh sb="4" eb="6">
      <t>イドウ</t>
    </rPh>
    <phoneticPr fontId="2"/>
  </si>
  <si>
    <r>
      <t>バス乗降場</t>
    </r>
    <r>
      <rPr>
        <b/>
        <sz val="9"/>
        <rFont val="HG丸ｺﾞｼｯｸM-PRO"/>
        <family val="3"/>
        <charset val="128"/>
      </rPr>
      <t>（無料）</t>
    </r>
    <rPh sb="2" eb="5">
      <t>ジョウコウジョウ</t>
    </rPh>
    <rPh sb="6" eb="8">
      <t>ムリョウ</t>
    </rPh>
    <phoneticPr fontId="2"/>
  </si>
  <si>
    <r>
      <t>駐車場</t>
    </r>
    <r>
      <rPr>
        <b/>
        <sz val="7"/>
        <color rgb="FFFF0000"/>
        <rFont val="HG丸ｺﾞｼｯｸM-PRO"/>
        <family val="3"/>
        <charset val="128"/>
      </rPr>
      <t>（有料※）</t>
    </r>
    <rPh sb="0" eb="3">
      <t>チュウシャジョウ</t>
    </rPh>
    <rPh sb="4" eb="6">
      <t>ユウリョウ</t>
    </rPh>
    <phoneticPr fontId="2"/>
  </si>
  <si>
    <t>460-0008</t>
    <phoneticPr fontId="2"/>
  </si>
  <si>
    <t>中</t>
    <rPh sb="0" eb="1">
      <t>ナカ</t>
    </rPh>
    <phoneticPr fontId="2"/>
  </si>
  <si>
    <t>栄二丁目17番1号</t>
    <rPh sb="0" eb="1">
      <t>サカエ</t>
    </rPh>
    <rPh sb="1" eb="4">
      <t>ニチョウメ</t>
    </rPh>
    <rPh sb="6" eb="7">
      <t>バン</t>
    </rPh>
    <rPh sb="8" eb="9">
      <t>ゴウ</t>
    </rPh>
    <phoneticPr fontId="2"/>
  </si>
  <si>
    <t>科学　一郎</t>
    <rPh sb="0" eb="2">
      <t>カガク</t>
    </rPh>
    <rPh sb="3" eb="5">
      <t>イチロウ</t>
    </rPh>
    <phoneticPr fontId="2"/>
  </si>
  <si>
    <t>052-201-4486</t>
    <phoneticPr fontId="2"/>
  </si>
  <si>
    <t>yojitoei@ncsm.city.nagoya.jp</t>
    <phoneticPr fontId="2"/>
  </si>
  <si>
    <t>天文館園</t>
    <rPh sb="0" eb="2">
      <t>テンモン</t>
    </rPh>
    <rPh sb="2" eb="3">
      <t>カン</t>
    </rPh>
    <rPh sb="3" eb="4">
      <t>エン</t>
    </rPh>
    <phoneticPr fontId="2"/>
  </si>
  <si>
    <t>うち、車いす・バギーをご利用の園児</t>
    <rPh sb="3" eb="4">
      <t>クルマ</t>
    </rPh>
    <rPh sb="12" eb="14">
      <t>リヨウ</t>
    </rPh>
    <rPh sb="15" eb="17">
      <t>エンジ</t>
    </rPh>
    <phoneticPr fontId="2"/>
  </si>
  <si>
    <t xml:space="preserve"> 車いす・バギーのままご覧の園児</t>
    <phoneticPr fontId="2"/>
  </si>
  <si>
    <t xml:space="preserve"> 車いす・バギーのままご覧の園児</t>
    <phoneticPr fontId="2"/>
  </si>
  <si>
    <r>
      <t>4．バスの乗降所や駐車場を利用しますか？</t>
    </r>
    <r>
      <rPr>
        <b/>
        <sz val="9"/>
        <rFont val="HG丸ｺﾞｼｯｸM-PRO"/>
        <family val="3"/>
        <charset val="128"/>
      </rPr>
      <t>（１園につき５台以内）</t>
    </r>
    <rPh sb="5" eb="8">
      <t>ジョウコウジョ</t>
    </rPh>
    <rPh sb="9" eb="12">
      <t>チュウシャジョウ</t>
    </rPh>
    <rPh sb="13" eb="15">
      <t>リヨウ</t>
    </rPh>
    <rPh sb="22" eb="23">
      <t>エン</t>
    </rPh>
    <rPh sb="27" eb="28">
      <t>ダイ</t>
    </rPh>
    <rPh sb="28" eb="30">
      <t>イナイ</t>
    </rPh>
    <phoneticPr fontId="2"/>
  </si>
  <si>
    <t>駐車場</t>
    <rPh sb="0" eb="3">
      <t>チュウシャジョウ</t>
    </rPh>
    <phoneticPr fontId="2"/>
  </si>
  <si>
    <t>は必須入力項目です</t>
    <rPh sb="1" eb="3">
      <t>ヒッス</t>
    </rPh>
    <rPh sb="3" eb="5">
      <t>ニュウリョク</t>
    </rPh>
    <rPh sb="5" eb="7">
      <t>コウモク</t>
    </rPh>
    <phoneticPr fontId="2"/>
  </si>
  <si>
    <t>申込者メールアドレス</t>
  </si>
  <si>
    <t>予約団体種別</t>
  </si>
  <si>
    <t>予約団体名</t>
  </si>
  <si>
    <t>予約団体名 フリガナ</t>
  </si>
  <si>
    <t>当日の代表者 姓</t>
  </si>
  <si>
    <t>当日の代表者 名</t>
  </si>
  <si>
    <t>当日の代表者 姓 フリガナ</t>
  </si>
  <si>
    <t>当日の代表者 名 フリガナ</t>
  </si>
  <si>
    <t>代表者の連絡先番号(携帯)</t>
  </si>
  <si>
    <t>郵便番号</t>
  </si>
  <si>
    <t>都道府県</t>
  </si>
  <si>
    <t>市区町村郡</t>
  </si>
  <si>
    <t>番地</t>
  </si>
  <si>
    <t>ビル・建物名</t>
  </si>
  <si>
    <t>電話番号</t>
  </si>
  <si>
    <t>FAX</t>
  </si>
  <si>
    <t>予約に関する連絡先</t>
  </si>
  <si>
    <t>旅行会社名</t>
  </si>
  <si>
    <t>旅行会社名 フリガナ</t>
  </si>
  <si>
    <t>旅行会社 担当者 姓</t>
  </si>
  <si>
    <t>旅行会社 担当者 名</t>
  </si>
  <si>
    <t>旅行会社 担当者 姓 フリガナ</t>
  </si>
  <si>
    <t>旅行会社 担当者 名 フリガナ</t>
  </si>
  <si>
    <t>旅行会社 担当者連絡先番号</t>
  </si>
  <si>
    <t>旅行会社 郵便番号</t>
  </si>
  <si>
    <t>旅行会社 都道府県</t>
  </si>
  <si>
    <t>旅行会社 市区町村郡</t>
  </si>
  <si>
    <t>旅行会社 番地</t>
  </si>
  <si>
    <t>旅行会社 ビル・建物名</t>
  </si>
  <si>
    <t>旅行会社 電話番号</t>
  </si>
  <si>
    <t>旅行会社 FAX</t>
  </si>
  <si>
    <t>旅行会社 メールアドレス</t>
  </si>
  <si>
    <t>引率</t>
  </si>
  <si>
    <t>天候</t>
  </si>
  <si>
    <t>バス駐車場などのご利用希望について</t>
  </si>
  <si>
    <t>バス台数</t>
  </si>
  <si>
    <t>連絡事項</t>
  </si>
  <si>
    <t>イベントコード</t>
  </si>
  <si>
    <t>プラネタリウムセットの特別展コード</t>
  </si>
  <si>
    <t>来館日</t>
  </si>
  <si>
    <t>来館時間FROM</t>
  </si>
  <si>
    <t>来館時間TO</t>
  </si>
  <si>
    <t>投影回開始時間</t>
  </si>
  <si>
    <t>席種名1</t>
  </si>
  <si>
    <t>席種1人数</t>
  </si>
  <si>
    <t>席種名2</t>
  </si>
  <si>
    <t>席種2人数</t>
  </si>
  <si>
    <t>席種名3</t>
  </si>
  <si>
    <t>席種3人数</t>
  </si>
  <si>
    <t>席種名4</t>
  </si>
  <si>
    <t>席種4人数</t>
  </si>
  <si>
    <t>席種名5</t>
  </si>
  <si>
    <t>席種5人数</t>
  </si>
  <si>
    <t>幼児投影</t>
    <rPh sb="0" eb="2">
      <t>ヨウジ</t>
    </rPh>
    <rPh sb="2" eb="4">
      <t>トウエイ</t>
    </rPh>
    <phoneticPr fontId="2"/>
  </si>
  <si>
    <t>ミテイ</t>
    <phoneticPr fontId="2"/>
  </si>
  <si>
    <t>未定</t>
    <rPh sb="0" eb="2">
      <t>ミテイ</t>
    </rPh>
    <phoneticPr fontId="2"/>
  </si>
  <si>
    <t>愛知県</t>
    <rPh sb="0" eb="3">
      <t>アイチケン</t>
    </rPh>
    <phoneticPr fontId="2"/>
  </si>
  <si>
    <t>予約団体</t>
    <rPh sb="0" eb="2">
      <t>ヨヤク</t>
    </rPh>
    <rPh sb="2" eb="4">
      <t>ダンタイ</t>
    </rPh>
    <phoneticPr fontId="2"/>
  </si>
  <si>
    <t>有</t>
    <rPh sb="0" eb="1">
      <t>ア</t>
    </rPh>
    <phoneticPr fontId="2"/>
  </si>
  <si>
    <t>晴れ雨問わず</t>
    <phoneticPr fontId="2"/>
  </si>
  <si>
    <t>幼・小・中学校の引率者</t>
    <phoneticPr fontId="2"/>
  </si>
  <si>
    <t>未就学児(5歳以上)</t>
    <phoneticPr fontId="2"/>
  </si>
  <si>
    <t>─</t>
    <phoneticPr fontId="2"/>
  </si>
  <si>
    <t>─</t>
    <phoneticPr fontId="2"/>
  </si>
  <si>
    <t>─</t>
    <phoneticPr fontId="2"/>
  </si>
  <si>
    <t>─</t>
    <phoneticPr fontId="2"/>
  </si>
  <si>
    <t>─</t>
    <phoneticPr fontId="2"/>
  </si>
  <si>
    <t>─</t>
    <phoneticPr fontId="2"/>
  </si>
  <si>
    <t>─</t>
    <phoneticPr fontId="2"/>
  </si>
  <si>
    <t>─</t>
    <phoneticPr fontId="2"/>
  </si>
  <si>
    <t>(※)若宮大通公園白川前駐車場：最初60分600円、以降は30分ごとに600円</t>
    <phoneticPr fontId="2"/>
  </si>
  <si>
    <r>
      <rPr>
        <b/>
        <sz val="7"/>
        <rFont val="HG丸ｺﾞｼｯｸM-PRO"/>
        <family val="3"/>
        <charset val="128"/>
      </rPr>
      <t>(※)</t>
    </r>
    <r>
      <rPr>
        <sz val="7"/>
        <rFont val="HG丸ｺﾞｼｯｸM-PRO"/>
        <family val="3"/>
        <charset val="128"/>
      </rPr>
      <t>若宮大通公園白川前駐車場：最初60分600円、以降は30分ごとに600円</t>
    </r>
    <phoneticPr fontId="2"/>
  </si>
  <si>
    <t>　・カメラマンが1名入館します。
　・天文館園との同行が決定した場合、
　　　　　バスは２園で２台の予定です。</t>
    <phoneticPr fontId="2"/>
  </si>
  <si>
    <t>利用しない</t>
  </si>
  <si>
    <t>コード</t>
    <phoneticPr fontId="16"/>
  </si>
  <si>
    <t>園児</t>
    <rPh sb="0" eb="2">
      <t>エンジ</t>
    </rPh>
    <phoneticPr fontId="2"/>
  </si>
  <si>
    <t>引率</t>
    <rPh sb="0" eb="2">
      <t>インソツ</t>
    </rPh>
    <phoneticPr fontId="2"/>
  </si>
  <si>
    <t>計</t>
    <rPh sb="0" eb="1">
      <t>ケイ</t>
    </rPh>
    <phoneticPr fontId="2"/>
  </si>
  <si>
    <t>（園コード：</t>
    <rPh sb="1" eb="2">
      <t>エン</t>
    </rPh>
    <phoneticPr fontId="2"/>
  </si>
  <si>
    <t>No</t>
    <phoneticPr fontId="2"/>
  </si>
  <si>
    <t>園コード</t>
    <rPh sb="0" eb="1">
      <t>エン</t>
    </rPh>
    <phoneticPr fontId="2"/>
  </si>
  <si>
    <t>車いす</t>
    <rPh sb="0" eb="1">
      <t>クルマ</t>
    </rPh>
    <phoneticPr fontId="2"/>
  </si>
  <si>
    <t>備考</t>
    <rPh sb="0" eb="2">
      <t>ビコウ</t>
    </rPh>
    <phoneticPr fontId="2"/>
  </si>
  <si>
    <r>
      <rPr>
        <sz val="7"/>
        <rFont val="ＭＳ ゴシック"/>
        <family val="3"/>
        <charset val="128"/>
      </rPr>
      <t>移乗</t>
    </r>
    <r>
      <rPr>
        <sz val="10"/>
        <rFont val="ＭＳ ゴシック"/>
        <family val="3"/>
        <charset val="128"/>
      </rPr>
      <t>有</t>
    </r>
    <rPh sb="0" eb="2">
      <t>イジョウ</t>
    </rPh>
    <rPh sb="2" eb="3">
      <t>アリ</t>
    </rPh>
    <phoneticPr fontId="2"/>
  </si>
  <si>
    <r>
      <t>移乗</t>
    </r>
    <r>
      <rPr>
        <sz val="10"/>
        <rFont val="ＭＳ ゴシック"/>
        <family val="3"/>
        <charset val="128"/>
      </rPr>
      <t>無</t>
    </r>
    <rPh sb="0" eb="2">
      <t>イジョウ</t>
    </rPh>
    <rPh sb="2" eb="3">
      <t>ナシ</t>
    </rPh>
    <phoneticPr fontId="2"/>
  </si>
  <si>
    <t>No</t>
    <phoneticPr fontId="2"/>
  </si>
  <si>
    <t>投影回</t>
    <rPh sb="0" eb="2">
      <t>トウエイ</t>
    </rPh>
    <rPh sb="2" eb="3">
      <t>カイ</t>
    </rPh>
    <phoneticPr fontId="2"/>
  </si>
  <si>
    <t>決定日</t>
    <rPh sb="0" eb="2">
      <t>ケッテイ</t>
    </rPh>
    <rPh sb="2" eb="3">
      <t>ヒ</t>
    </rPh>
    <phoneticPr fontId="2"/>
  </si>
  <si>
    <t>【一次募集】令和８年度 名古屋市科学館　幼児投影申込書</t>
    <rPh sb="1" eb="3">
      <t>1ジ</t>
    </rPh>
    <rPh sb="3" eb="5">
      <t>ボシュウ</t>
    </rPh>
    <rPh sb="6" eb="8">
      <t>レイワ</t>
    </rPh>
    <rPh sb="9" eb="10">
      <t>ネン</t>
    </rPh>
    <rPh sb="10" eb="11">
      <t>ド</t>
    </rPh>
    <rPh sb="12" eb="19">
      <t>ナゴヤシカガクカン</t>
    </rPh>
    <rPh sb="20" eb="24">
      <t>ヨウジトウエイ</t>
    </rPh>
    <rPh sb="24" eb="27">
      <t>モウシコミショ</t>
    </rPh>
    <phoneticPr fontId="2"/>
  </si>
  <si>
    <t>（複数園で乗り合わせる場合、代表の園のみ「利用する」を選択し、他園は「利用しない」を選択してください。）</t>
  </si>
  <si>
    <t>※第１０希望まで</t>
    <rPh sb="1" eb="2">
      <t>ダイ</t>
    </rPh>
    <rPh sb="4" eb="6">
      <t>キボウ</t>
    </rPh>
    <phoneticPr fontId="2"/>
  </si>
  <si>
    <t>　記入してください。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</si>
</sst>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m/d;@"/>
    <numFmt numFmtId="178" formatCode="#"/>
    <numFmt numFmtId="179" formatCode="h:mm;@"/>
    <numFmt numFmtId="180" formatCode="[&lt;=999]000;[&lt;=9999]000\-00;000\-0000"/>
    <numFmt numFmtId="181" formatCode="0_ ;[Red]\-0\ "/>
    <numFmt numFmtId="182" formatCode="0_ "/>
    <numFmt numFmtId="183" formatCode="General&quot;）&quot;"/>
  </numFmts>
  <fonts count="5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color indexed="8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0"/>
      <name val="HG丸ｺﾞｼｯｸM-PRO"/>
      <family val="3"/>
      <charset val="128"/>
    </font>
    <font>
      <b/>
      <sz val="10"/>
      <color theme="0"/>
      <name val="HG丸ｺﾞｼｯｸM-PRO"/>
      <family val="3"/>
      <charset val="128"/>
    </font>
    <font>
      <b/>
      <sz val="11"/>
      <name val="游ゴシック"/>
      <family val="3"/>
      <charset val="128"/>
      <scheme val="minor"/>
    </font>
    <font>
      <b/>
      <sz val="11"/>
      <color theme="1"/>
      <name val="HG丸ｺﾞｼｯｸM-PRO"/>
      <family val="3"/>
      <charset val="128"/>
    </font>
    <font>
      <b/>
      <sz val="11"/>
      <color rgb="FFFF5050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6"/>
      <name val="HG丸ｺﾞｼｯｸM-PRO"/>
      <family val="3"/>
      <charset val="128"/>
    </font>
    <font>
      <b/>
      <sz val="7"/>
      <name val="HG丸ｺﾞｼｯｸM-PRO"/>
      <family val="3"/>
      <charset val="128"/>
    </font>
    <font>
      <b/>
      <sz val="7"/>
      <color rgb="FF009999"/>
      <name val="HG丸ｺﾞｼｯｸM-PRO"/>
      <family val="3"/>
      <charset val="128"/>
    </font>
    <font>
      <b/>
      <sz val="7"/>
      <color rgb="FF669900"/>
      <name val="HG丸ｺﾞｼｯｸM-PRO"/>
      <family val="3"/>
      <charset val="128"/>
    </font>
    <font>
      <b/>
      <sz val="7"/>
      <color rgb="FFFF5050"/>
      <name val="HG丸ｺﾞｼｯｸM-PRO"/>
      <family val="3"/>
      <charset val="128"/>
    </font>
    <font>
      <b/>
      <sz val="6.5"/>
      <name val="HG丸ｺﾞｼｯｸM-PRO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9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8"/>
      <color rgb="FFFF0000"/>
      <name val="HG丸ｺﾞｼｯｸM-PRO"/>
      <family val="3"/>
      <charset val="128"/>
    </font>
    <font>
      <b/>
      <sz val="7"/>
      <color rgb="FFFF0000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b/>
      <sz val="9"/>
      <color rgb="FFFF0000"/>
      <name val="HG丸ｺﾞｼｯｸM-PRO"/>
      <family val="3"/>
      <charset val="128"/>
    </font>
    <font>
      <sz val="11"/>
      <color rgb="FFFF5050"/>
      <name val="游ゴシック"/>
      <family val="2"/>
      <charset val="128"/>
      <scheme val="minor"/>
    </font>
    <font>
      <b/>
      <sz val="11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7"/>
      <color rgb="FF5B4F46"/>
      <name val="HG丸ｺﾞｼｯｸM-PRO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6"/>
      <color rgb="FFFF0000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sz val="8"/>
      <color theme="1"/>
      <name val="游ゴシック"/>
      <family val="2"/>
      <charset val="128"/>
      <scheme val="minor"/>
    </font>
    <font>
      <sz val="7"/>
      <color rgb="FFFF0000"/>
      <name val="HG丸ｺﾞｼｯｸM-PRO"/>
      <family val="3"/>
      <charset val="128"/>
    </font>
    <font>
      <sz val="7"/>
      <name val="HG丸ｺﾞｼｯｸM-PRO"/>
      <family val="3"/>
      <charset val="128"/>
    </font>
    <font>
      <b/>
      <sz val="7"/>
      <color theme="0"/>
      <name val="HG丸ｺﾞｼｯｸM-PRO"/>
      <family val="3"/>
      <charset val="128"/>
    </font>
    <font>
      <b/>
      <sz val="8"/>
      <color theme="0"/>
      <name val="HG丸ｺﾞｼｯｸM-PRO"/>
      <family val="3"/>
      <charset val="128"/>
    </font>
    <font>
      <b/>
      <sz val="10"/>
      <color theme="0" tint="-0.499984740745262"/>
      <name val="HG丸ｺﾞｼｯｸM-PRO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thin">
        <color indexed="64"/>
      </left>
      <right/>
      <top/>
      <bottom/>
      <diagonal style="thin">
        <color indexed="64"/>
      </diagonal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5" fillId="0" borderId="0" applyNumberFormat="0" applyFill="0" applyBorder="0" applyAlignment="0" applyProtection="0">
      <alignment vertical="center"/>
    </xf>
  </cellStyleXfs>
  <cellXfs count="335">
    <xf numFmtId="0" fontId="0" fillId="0" borderId="0" xfId="0">
      <alignment vertical="center"/>
    </xf>
    <xf numFmtId="0" fontId="7" fillId="0" borderId="1" xfId="1" applyFont="1" applyBorder="1" applyAlignment="1">
      <alignment horizontal="center" vertical="center" shrinkToFit="1"/>
    </xf>
    <xf numFmtId="0" fontId="10" fillId="0" borderId="32" xfId="0" applyFont="1" applyBorder="1">
      <alignment vertical="center"/>
    </xf>
    <xf numFmtId="0" fontId="10" fillId="0" borderId="31" xfId="0" applyFont="1" applyBorder="1">
      <alignment vertical="center"/>
    </xf>
    <xf numFmtId="0" fontId="12" fillId="0" borderId="29" xfId="0" applyFont="1" applyBorder="1">
      <alignment vertical="center"/>
    </xf>
    <xf numFmtId="0" fontId="12" fillId="0" borderId="38" xfId="0" applyFont="1" applyBorder="1">
      <alignment vertical="center"/>
    </xf>
    <xf numFmtId="0" fontId="12" fillId="0" borderId="31" xfId="0" applyFont="1" applyBorder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40" xfId="0" applyFont="1" applyFill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2" xfId="0" applyBorder="1">
      <alignment vertical="center"/>
    </xf>
    <xf numFmtId="0" fontId="11" fillId="0" borderId="0" xfId="0" applyFont="1">
      <alignment vertical="center"/>
    </xf>
    <xf numFmtId="0" fontId="19" fillId="0" borderId="0" xfId="0" applyFont="1">
      <alignment vertical="center"/>
    </xf>
    <xf numFmtId="0" fontId="20" fillId="0" borderId="39" xfId="0" applyFont="1" applyBorder="1">
      <alignment vertical="center"/>
    </xf>
    <xf numFmtId="0" fontId="11" fillId="0" borderId="18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0" fillId="0" borderId="31" xfId="0" applyBorder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20" fontId="21" fillId="0" borderId="0" xfId="2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0" fillId="0" borderId="33" xfId="0" applyBorder="1">
      <alignment vertical="center"/>
    </xf>
    <xf numFmtId="0" fontId="0" fillId="0" borderId="11" xfId="0" applyBorder="1">
      <alignment vertical="center"/>
    </xf>
    <xf numFmtId="0" fontId="0" fillId="0" borderId="34" xfId="0" applyBorder="1">
      <alignment vertical="center"/>
    </xf>
    <xf numFmtId="0" fontId="25" fillId="0" borderId="0" xfId="0" applyFont="1" applyAlignment="1">
      <alignment horizontal="left" vertical="center" wrapText="1"/>
    </xf>
    <xf numFmtId="20" fontId="26" fillId="0" borderId="10" xfId="2" applyNumberFormat="1" applyFont="1" applyBorder="1" applyAlignment="1">
      <alignment horizontal="center" vertical="center" wrapText="1"/>
    </xf>
    <xf numFmtId="20" fontId="27" fillId="0" borderId="39" xfId="2" applyNumberFormat="1" applyFont="1" applyBorder="1" applyAlignment="1">
      <alignment horizontal="center" vertical="center" wrapText="1"/>
    </xf>
    <xf numFmtId="20" fontId="28" fillId="0" borderId="9" xfId="2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11" fillId="0" borderId="39" xfId="0" applyFont="1" applyBorder="1">
      <alignment vertical="center"/>
    </xf>
    <xf numFmtId="0" fontId="22" fillId="0" borderId="28" xfId="0" applyFont="1" applyBorder="1" applyAlignment="1">
      <alignment vertical="center" shrinkToFit="1"/>
    </xf>
    <xf numFmtId="0" fontId="22" fillId="0" borderId="27" xfId="0" applyFont="1" applyBorder="1" applyAlignment="1">
      <alignment vertical="center" shrinkToFit="1"/>
    </xf>
    <xf numFmtId="0" fontId="18" fillId="0" borderId="28" xfId="0" applyFont="1" applyBorder="1" applyAlignment="1">
      <alignment vertical="center" shrinkToFit="1"/>
    </xf>
    <xf numFmtId="0" fontId="18" fillId="0" borderId="27" xfId="0" applyFont="1" applyBorder="1" applyAlignment="1">
      <alignment vertical="center" shrinkToFit="1"/>
    </xf>
    <xf numFmtId="0" fontId="24" fillId="0" borderId="0" xfId="0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179" fontId="24" fillId="0" borderId="0" xfId="0" applyNumberFormat="1" applyFont="1" applyAlignment="1">
      <alignment horizontal="center" vertical="center"/>
    </xf>
    <xf numFmtId="0" fontId="11" fillId="0" borderId="27" xfId="0" applyFont="1" applyBorder="1" applyAlignment="1">
      <alignment horizontal="left" vertical="center"/>
    </xf>
    <xf numFmtId="20" fontId="26" fillId="0" borderId="51" xfId="2" applyNumberFormat="1" applyFont="1" applyBorder="1" applyAlignment="1">
      <alignment horizontal="center" vertical="center" wrapText="1"/>
    </xf>
    <xf numFmtId="20" fontId="27" fillId="0" borderId="31" xfId="2" applyNumberFormat="1" applyFont="1" applyBorder="1" applyAlignment="1">
      <alignment horizontal="center" vertical="center" wrapText="1"/>
    </xf>
    <xf numFmtId="20" fontId="28" fillId="0" borderId="16" xfId="2" applyNumberFormat="1" applyFont="1" applyBorder="1" applyAlignment="1">
      <alignment horizontal="center" vertical="center" wrapText="1"/>
    </xf>
    <xf numFmtId="20" fontId="28" fillId="0" borderId="38" xfId="2" applyNumberFormat="1" applyFont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177" fontId="6" fillId="0" borderId="53" xfId="2" applyNumberFormat="1" applyFont="1" applyBorder="1" applyAlignment="1">
      <alignment horizontal="center" vertical="center" shrinkToFit="1"/>
    </xf>
    <xf numFmtId="176" fontId="8" fillId="0" borderId="25" xfId="0" applyNumberFormat="1" applyFont="1" applyBorder="1" applyAlignment="1">
      <alignment horizontal="center" vertical="center" shrinkToFit="1"/>
    </xf>
    <xf numFmtId="176" fontId="8" fillId="0" borderId="58" xfId="0" applyNumberFormat="1" applyFont="1" applyBorder="1" applyAlignment="1">
      <alignment horizontal="center" vertical="center" shrinkToFit="1"/>
    </xf>
    <xf numFmtId="38" fontId="7" fillId="0" borderId="37" xfId="3" applyFont="1" applyFill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178" fontId="9" fillId="0" borderId="46" xfId="0" applyNumberFormat="1" applyFont="1" applyBorder="1" applyAlignment="1">
      <alignment horizontal="center" vertical="center" shrinkToFit="1"/>
    </xf>
    <xf numFmtId="178" fontId="9" fillId="0" borderId="1" xfId="0" applyNumberFormat="1" applyFont="1" applyBorder="1" applyAlignment="1">
      <alignment horizontal="center" vertical="center" shrinkToFit="1"/>
    </xf>
    <xf numFmtId="178" fontId="9" fillId="0" borderId="55" xfId="0" applyNumberFormat="1" applyFont="1" applyBorder="1" applyAlignment="1">
      <alignment horizontal="center" vertical="center" shrinkToFit="1"/>
    </xf>
    <xf numFmtId="177" fontId="6" fillId="0" borderId="56" xfId="2" applyNumberFormat="1" applyFont="1" applyBorder="1" applyAlignment="1">
      <alignment horizontal="center" vertical="center" shrinkToFit="1"/>
    </xf>
    <xf numFmtId="177" fontId="6" fillId="0" borderId="54" xfId="2" applyNumberFormat="1" applyFont="1" applyBorder="1" applyAlignment="1">
      <alignment horizontal="center" vertical="center" shrinkToFit="1"/>
    </xf>
    <xf numFmtId="0" fontId="30" fillId="0" borderId="0" xfId="0" applyFont="1" applyAlignment="1">
      <alignment vertical="center" shrinkToFit="1"/>
    </xf>
    <xf numFmtId="177" fontId="6" fillId="0" borderId="6" xfId="2" applyNumberFormat="1" applyFont="1" applyBorder="1" applyAlignment="1">
      <alignment horizontal="center" vertical="center" shrinkToFit="1"/>
    </xf>
    <xf numFmtId="177" fontId="6" fillId="0" borderId="5" xfId="2" applyNumberFormat="1" applyFont="1" applyBorder="1" applyAlignment="1">
      <alignment horizontal="center" vertical="center" shrinkToFit="1"/>
    </xf>
    <xf numFmtId="176" fontId="8" fillId="0" borderId="53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38" fontId="7" fillId="0" borderId="1" xfId="3" applyFont="1" applyFill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 shrinkToFit="1"/>
    </xf>
    <xf numFmtId="0" fontId="7" fillId="0" borderId="57" xfId="1" applyFont="1" applyBorder="1" applyAlignment="1">
      <alignment horizontal="center" vertical="center" shrinkToFit="1"/>
    </xf>
    <xf numFmtId="0" fontId="7" fillId="0" borderId="36" xfId="1" applyFont="1" applyBorder="1" applyAlignment="1">
      <alignment horizontal="center" vertical="center" shrinkToFit="1"/>
    </xf>
    <xf numFmtId="0" fontId="7" fillId="0" borderId="54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7" fillId="0" borderId="55" xfId="1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shrinkToFit="1"/>
    </xf>
    <xf numFmtId="0" fontId="31" fillId="0" borderId="37" xfId="0" applyFont="1" applyBorder="1" applyAlignment="1">
      <alignment horizontal="center" vertical="center" shrinkToFit="1"/>
    </xf>
    <xf numFmtId="0" fontId="32" fillId="0" borderId="36" xfId="0" applyFont="1" applyBorder="1" applyAlignment="1">
      <alignment horizontal="center" vertical="center" shrinkToFit="1"/>
    </xf>
    <xf numFmtId="0" fontId="20" fillId="0" borderId="32" xfId="0" applyFont="1" applyBorder="1">
      <alignment vertical="center"/>
    </xf>
    <xf numFmtId="0" fontId="17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56" xfId="0" applyFont="1" applyBorder="1">
      <alignment vertical="center"/>
    </xf>
    <xf numFmtId="176" fontId="8" fillId="0" borderId="63" xfId="0" applyNumberFormat="1" applyFont="1" applyBorder="1" applyAlignment="1">
      <alignment horizontal="center" vertical="center" shrinkToFit="1"/>
    </xf>
    <xf numFmtId="176" fontId="8" fillId="0" borderId="64" xfId="0" applyNumberFormat="1" applyFont="1" applyBorder="1" applyAlignment="1">
      <alignment horizontal="center" vertical="center" shrinkToFit="1"/>
    </xf>
    <xf numFmtId="38" fontId="7" fillId="0" borderId="62" xfId="3" applyFont="1" applyFill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20" fontId="23" fillId="2" borderId="40" xfId="2" applyNumberFormat="1" applyFont="1" applyFill="1" applyBorder="1" applyAlignment="1">
      <alignment horizontal="center" vertical="center" shrinkToFit="1"/>
    </xf>
    <xf numFmtId="20" fontId="23" fillId="2" borderId="10" xfId="2" applyNumberFormat="1" applyFont="1" applyFill="1" applyBorder="1" applyAlignment="1">
      <alignment horizontal="center" vertical="center" shrinkToFit="1"/>
    </xf>
    <xf numFmtId="20" fontId="23" fillId="2" borderId="45" xfId="2" applyNumberFormat="1" applyFont="1" applyFill="1" applyBorder="1" applyAlignment="1">
      <alignment horizontal="center" vertical="center" shrinkToFit="1"/>
    </xf>
    <xf numFmtId="20" fontId="23" fillId="2" borderId="9" xfId="2" applyNumberFormat="1" applyFont="1" applyFill="1" applyBorder="1" applyAlignment="1">
      <alignment horizontal="center" vertical="center" shrinkToFit="1"/>
    </xf>
    <xf numFmtId="0" fontId="15" fillId="0" borderId="47" xfId="0" applyFont="1" applyBorder="1" applyAlignment="1">
      <alignment horizontal="center" vertical="center" shrinkToFit="1"/>
    </xf>
    <xf numFmtId="0" fontId="15" fillId="3" borderId="47" xfId="0" applyFont="1" applyFill="1" applyBorder="1" applyAlignment="1">
      <alignment horizontal="center" vertical="center" shrinkToFit="1"/>
    </xf>
    <xf numFmtId="0" fontId="15" fillId="3" borderId="48" xfId="0" applyFont="1" applyFill="1" applyBorder="1" applyAlignment="1">
      <alignment horizontal="center" vertical="center" shrinkToFit="1"/>
    </xf>
    <xf numFmtId="0" fontId="24" fillId="2" borderId="42" xfId="0" applyFont="1" applyFill="1" applyBorder="1" applyAlignment="1">
      <alignment horizontal="center" vertical="center" shrinkToFit="1"/>
    </xf>
    <xf numFmtId="0" fontId="24" fillId="2" borderId="43" xfId="0" applyFont="1" applyFill="1" applyBorder="1" applyAlignment="1">
      <alignment horizontal="center" vertical="center" shrinkToFit="1"/>
    </xf>
    <xf numFmtId="0" fontId="24" fillId="2" borderId="44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left" vertical="center"/>
    </xf>
    <xf numFmtId="177" fontId="25" fillId="6" borderId="6" xfId="0" applyNumberFormat="1" applyFont="1" applyFill="1" applyBorder="1" applyAlignment="1">
      <alignment horizontal="center" vertical="center" shrinkToFit="1"/>
    </xf>
    <xf numFmtId="177" fontId="25" fillId="6" borderId="2" xfId="0" applyNumberFormat="1" applyFont="1" applyFill="1" applyBorder="1" applyAlignment="1">
      <alignment horizontal="center" vertical="center" shrinkToFit="1"/>
    </xf>
    <xf numFmtId="177" fontId="25" fillId="6" borderId="5" xfId="0" applyNumberFormat="1" applyFont="1" applyFill="1" applyBorder="1" applyAlignment="1">
      <alignment horizontal="center" vertical="center" shrinkToFit="1"/>
    </xf>
    <xf numFmtId="177" fontId="25" fillId="6" borderId="46" xfId="0" applyNumberFormat="1" applyFont="1" applyFill="1" applyBorder="1" applyAlignment="1">
      <alignment horizontal="center" vertical="center" shrinkToFit="1"/>
    </xf>
    <xf numFmtId="177" fontId="25" fillId="6" borderId="37" xfId="0" applyNumberFormat="1" applyFont="1" applyFill="1" applyBorder="1" applyAlignment="1">
      <alignment horizontal="center" vertical="center" shrinkToFit="1"/>
    </xf>
    <xf numFmtId="179" fontId="25" fillId="6" borderId="7" xfId="0" applyNumberFormat="1" applyFont="1" applyFill="1" applyBorder="1" applyAlignment="1">
      <alignment horizontal="center" vertical="center" shrinkToFit="1"/>
    </xf>
    <xf numFmtId="179" fontId="25" fillId="6" borderId="3" xfId="0" applyNumberFormat="1" applyFont="1" applyFill="1" applyBorder="1" applyAlignment="1">
      <alignment horizontal="center" vertical="center" shrinkToFit="1"/>
    </xf>
    <xf numFmtId="179" fontId="25" fillId="6" borderId="4" xfId="0" applyNumberFormat="1" applyFont="1" applyFill="1" applyBorder="1" applyAlignment="1">
      <alignment horizontal="center" vertical="center" shrinkToFit="1"/>
    </xf>
    <xf numFmtId="0" fontId="37" fillId="0" borderId="0" xfId="0" applyFont="1">
      <alignment vertical="center"/>
    </xf>
    <xf numFmtId="20" fontId="7" fillId="0" borderId="1" xfId="2" applyNumberFormat="1" applyFont="1" applyBorder="1" applyAlignment="1">
      <alignment horizontal="center" vertical="center" shrinkToFit="1"/>
    </xf>
    <xf numFmtId="20" fontId="7" fillId="0" borderId="55" xfId="2" applyNumberFormat="1" applyFont="1" applyBorder="1" applyAlignment="1">
      <alignment horizontal="center" vertical="center" shrinkToFit="1"/>
    </xf>
    <xf numFmtId="0" fontId="39" fillId="0" borderId="0" xfId="0" applyFont="1">
      <alignment vertical="center"/>
    </xf>
    <xf numFmtId="20" fontId="7" fillId="0" borderId="46" xfId="2" applyNumberFormat="1" applyFont="1" applyBorder="1" applyAlignment="1">
      <alignment horizontal="center" vertical="center" shrinkToFit="1"/>
    </xf>
    <xf numFmtId="0" fontId="42" fillId="0" borderId="32" xfId="0" applyFont="1" applyBorder="1">
      <alignment vertical="center"/>
    </xf>
    <xf numFmtId="0" fontId="11" fillId="0" borderId="61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38" xfId="0" applyFont="1" applyBorder="1" applyAlignment="1">
      <alignment horizontal="center" vertical="center"/>
    </xf>
    <xf numFmtId="20" fontId="21" fillId="0" borderId="38" xfId="2" applyNumberFormat="1" applyFont="1" applyBorder="1" applyAlignment="1">
      <alignment horizontal="center" vertical="center" wrapText="1"/>
    </xf>
    <xf numFmtId="176" fontId="8" fillId="0" borderId="26" xfId="0" applyNumberFormat="1" applyFont="1" applyBorder="1" applyAlignment="1">
      <alignment horizontal="center" vertical="center" shrinkToFit="1"/>
    </xf>
    <xf numFmtId="176" fontId="8" fillId="0" borderId="57" xfId="0" applyNumberFormat="1" applyFont="1" applyBorder="1" applyAlignment="1">
      <alignment horizontal="center" vertical="center" shrinkToFit="1"/>
    </xf>
    <xf numFmtId="38" fontId="7" fillId="0" borderId="36" xfId="3" applyFont="1" applyFill="1" applyBorder="1" applyAlignment="1">
      <alignment horizontal="center" vertical="center" shrinkToFit="1"/>
    </xf>
    <xf numFmtId="0" fontId="31" fillId="0" borderId="36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7" fillId="0" borderId="56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30" fillId="0" borderId="2" xfId="0" applyFont="1" applyBorder="1" applyAlignment="1">
      <alignment vertical="center" shrinkToFit="1"/>
    </xf>
    <xf numFmtId="0" fontId="30" fillId="0" borderId="53" xfId="0" applyFont="1" applyBorder="1" applyAlignment="1">
      <alignment vertical="center" shrinkToFit="1"/>
    </xf>
    <xf numFmtId="0" fontId="43" fillId="0" borderId="0" xfId="0" applyFont="1" applyAlignment="1">
      <alignment vertical="center" shrinkToFit="1"/>
    </xf>
    <xf numFmtId="20" fontId="0" fillId="0" borderId="0" xfId="0" applyNumberFormat="1" applyAlignment="1">
      <alignment vertical="center" shrinkToFit="1"/>
    </xf>
    <xf numFmtId="0" fontId="0" fillId="8" borderId="0" xfId="0" applyFill="1" applyAlignment="1">
      <alignment vertical="center" shrinkToFit="1"/>
    </xf>
    <xf numFmtId="0" fontId="44" fillId="0" borderId="0" xfId="0" applyFont="1">
      <alignment vertical="center"/>
    </xf>
    <xf numFmtId="0" fontId="11" fillId="0" borderId="68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28" xfId="0" applyFont="1" applyBorder="1" applyAlignment="1" applyProtection="1">
      <alignment horizontal="center" vertical="center" shrinkToFit="1"/>
      <protection locked="0"/>
    </xf>
    <xf numFmtId="0" fontId="17" fillId="0" borderId="28" xfId="0" applyFont="1" applyBorder="1" applyAlignment="1" applyProtection="1">
      <alignment horizontal="center" vertical="center" shrinkToFit="1"/>
      <protection locked="0"/>
    </xf>
    <xf numFmtId="0" fontId="0" fillId="7" borderId="53" xfId="0" applyFill="1" applyBorder="1">
      <alignment vertical="center"/>
    </xf>
    <xf numFmtId="0" fontId="37" fillId="4" borderId="53" xfId="0" applyFont="1" applyFill="1" applyBorder="1">
      <alignment vertical="center"/>
    </xf>
    <xf numFmtId="0" fontId="0" fillId="6" borderId="53" xfId="0" applyFill="1" applyBorder="1">
      <alignment vertical="center"/>
    </xf>
    <xf numFmtId="0" fontId="11" fillId="9" borderId="70" xfId="0" applyFont="1" applyFill="1" applyBorder="1" applyAlignment="1" applyProtection="1">
      <alignment horizontal="center" vertical="center" shrinkToFit="1"/>
      <protection locked="0"/>
    </xf>
    <xf numFmtId="0" fontId="11" fillId="0" borderId="46" xfId="0" applyFont="1" applyBorder="1" applyAlignment="1" applyProtection="1">
      <alignment horizontal="center" vertical="center" shrinkToFit="1"/>
      <protection locked="0"/>
    </xf>
    <xf numFmtId="176" fontId="45" fillId="2" borderId="19" xfId="0" applyNumberFormat="1" applyFont="1" applyFill="1" applyBorder="1" applyAlignment="1">
      <alignment horizontal="center" vertical="center" shrinkToFit="1"/>
    </xf>
    <xf numFmtId="176" fontId="45" fillId="2" borderId="16" xfId="0" applyNumberFormat="1" applyFont="1" applyFill="1" applyBorder="1" applyAlignment="1">
      <alignment horizontal="center" vertical="center" shrinkToFit="1"/>
    </xf>
    <xf numFmtId="177" fontId="23" fillId="2" borderId="52" xfId="2" applyNumberFormat="1" applyFont="1" applyFill="1" applyBorder="1" applyAlignment="1">
      <alignment horizontal="center" vertical="center" shrinkToFit="1"/>
    </xf>
    <xf numFmtId="177" fontId="23" fillId="2" borderId="53" xfId="2" applyNumberFormat="1" applyFont="1" applyFill="1" applyBorder="1" applyAlignment="1">
      <alignment horizontal="center" vertical="center" shrinkToFit="1"/>
    </xf>
    <xf numFmtId="176" fontId="45" fillId="2" borderId="8" xfId="0" applyNumberFormat="1" applyFont="1" applyFill="1" applyBorder="1" applyAlignment="1">
      <alignment horizontal="center" vertical="center" shrinkToFit="1"/>
    </xf>
    <xf numFmtId="176" fontId="45" fillId="2" borderId="9" xfId="0" applyNumberFormat="1" applyFont="1" applyFill="1" applyBorder="1" applyAlignment="1">
      <alignment horizontal="center" vertical="center" shrinkToFit="1"/>
    </xf>
    <xf numFmtId="177" fontId="23" fillId="2" borderId="3" xfId="2" applyNumberFormat="1" applyFont="1" applyFill="1" applyBorder="1" applyAlignment="1">
      <alignment horizontal="center" vertical="center" shrinkToFit="1"/>
    </xf>
    <xf numFmtId="177" fontId="23" fillId="2" borderId="50" xfId="2" applyNumberFormat="1" applyFont="1" applyFill="1" applyBorder="1" applyAlignment="1">
      <alignment horizontal="center" vertical="center" shrinkToFit="1"/>
    </xf>
    <xf numFmtId="177" fontId="23" fillId="2" borderId="4" xfId="2" applyNumberFormat="1" applyFont="1" applyFill="1" applyBorder="1" applyAlignment="1">
      <alignment horizontal="center" vertical="center" shrinkToFit="1"/>
    </xf>
    <xf numFmtId="176" fontId="45" fillId="2" borderId="22" xfId="0" applyNumberFormat="1" applyFont="1" applyFill="1" applyBorder="1" applyAlignment="1">
      <alignment horizontal="center" vertical="center" shrinkToFit="1"/>
    </xf>
    <xf numFmtId="177" fontId="23" fillId="2" borderId="7" xfId="2" applyNumberFormat="1" applyFont="1" applyFill="1" applyBorder="1" applyAlignment="1">
      <alignment horizontal="center" vertical="center" shrinkToFit="1"/>
    </xf>
    <xf numFmtId="177" fontId="25" fillId="2" borderId="15" xfId="2" applyNumberFormat="1" applyFont="1" applyFill="1" applyBorder="1" applyAlignment="1">
      <alignment horizontal="center" vertical="center" shrinkToFit="1"/>
    </xf>
    <xf numFmtId="177" fontId="25" fillId="2" borderId="13" xfId="2" applyNumberFormat="1" applyFont="1" applyFill="1" applyBorder="1" applyAlignment="1">
      <alignment horizontal="center" vertical="center" shrinkToFit="1"/>
    </xf>
    <xf numFmtId="177" fontId="25" fillId="2" borderId="72" xfId="2" applyNumberFormat="1" applyFont="1" applyFill="1" applyBorder="1" applyAlignment="1">
      <alignment horizontal="center" vertical="center" shrinkToFit="1"/>
    </xf>
    <xf numFmtId="177" fontId="25" fillId="2" borderId="23" xfId="2" applyNumberFormat="1" applyFont="1" applyFill="1" applyBorder="1" applyAlignment="1">
      <alignment horizontal="center" vertical="center" shrinkToFit="1"/>
    </xf>
    <xf numFmtId="177" fontId="25" fillId="2" borderId="14" xfId="2" applyNumberFormat="1" applyFont="1" applyFill="1" applyBorder="1" applyAlignment="1">
      <alignment horizontal="center" vertical="center" shrinkToFit="1"/>
    </xf>
    <xf numFmtId="177" fontId="25" fillId="2" borderId="12" xfId="2" applyNumberFormat="1" applyFont="1" applyFill="1" applyBorder="1" applyAlignment="1">
      <alignment horizontal="center" vertical="center" shrinkToFit="1"/>
    </xf>
    <xf numFmtId="0" fontId="46" fillId="0" borderId="0" xfId="0" applyFont="1" applyAlignment="1">
      <alignment vertical="center" shrinkToFit="1"/>
    </xf>
    <xf numFmtId="0" fontId="11" fillId="9" borderId="76" xfId="0" applyFont="1" applyFill="1" applyBorder="1" applyAlignment="1" applyProtection="1">
      <alignment horizontal="center" vertical="center" shrinkToFit="1"/>
      <protection locked="0"/>
    </xf>
    <xf numFmtId="0" fontId="11" fillId="9" borderId="73" xfId="0" applyFont="1" applyFill="1" applyBorder="1" applyAlignment="1" applyProtection="1">
      <alignment horizontal="center" vertical="center" shrinkToFit="1"/>
      <protection locked="0"/>
    </xf>
    <xf numFmtId="0" fontId="11" fillId="9" borderId="74" xfId="0" applyFont="1" applyFill="1" applyBorder="1" applyAlignment="1" applyProtection="1">
      <alignment horizontal="center" vertical="center" shrinkToFit="1"/>
      <protection locked="0"/>
    </xf>
    <xf numFmtId="0" fontId="11" fillId="9" borderId="78" xfId="0" applyFont="1" applyFill="1" applyBorder="1" applyAlignment="1" applyProtection="1">
      <alignment horizontal="center" vertical="center" shrinkToFit="1"/>
      <protection locked="0"/>
    </xf>
    <xf numFmtId="0" fontId="11" fillId="9" borderId="79" xfId="0" applyFont="1" applyFill="1" applyBorder="1" applyAlignment="1" applyProtection="1">
      <alignment horizontal="center" vertical="center" shrinkToFit="1"/>
      <protection locked="0"/>
    </xf>
    <xf numFmtId="0" fontId="11" fillId="0" borderId="81" xfId="0" applyFont="1" applyBorder="1" applyAlignment="1">
      <alignment horizontal="left" vertical="center" shrinkToFit="1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20" fontId="28" fillId="0" borderId="11" xfId="2" applyNumberFormat="1" applyFont="1" applyBorder="1" applyAlignment="1">
      <alignment horizontal="center" vertical="center" wrapText="1"/>
    </xf>
    <xf numFmtId="177" fontId="25" fillId="2" borderId="0" xfId="2" applyNumberFormat="1" applyFont="1" applyFill="1" applyAlignment="1">
      <alignment horizontal="center" vertical="center" shrinkToFit="1"/>
    </xf>
    <xf numFmtId="177" fontId="23" fillId="2" borderId="0" xfId="2" applyNumberFormat="1" applyFont="1" applyFill="1" applyAlignment="1">
      <alignment horizontal="center" vertical="center" shrinkToFit="1"/>
    </xf>
    <xf numFmtId="0" fontId="11" fillId="9" borderId="0" xfId="0" applyFont="1" applyFill="1" applyAlignment="1" applyProtection="1">
      <alignment horizontal="center" vertical="center" shrinkToFit="1"/>
      <protection locked="0"/>
    </xf>
    <xf numFmtId="177" fontId="25" fillId="2" borderId="84" xfId="2" applyNumberFormat="1" applyFont="1" applyFill="1" applyBorder="1" applyAlignment="1">
      <alignment horizontal="center" vertical="center" shrinkToFit="1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55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180" fontId="0" fillId="0" borderId="0" xfId="0" applyNumberFormat="1" applyAlignment="1">
      <alignment vertical="center" shrinkToFit="1"/>
    </xf>
    <xf numFmtId="0" fontId="31" fillId="0" borderId="1" xfId="0" applyFont="1" applyBorder="1" applyAlignment="1">
      <alignment vertical="center" shrinkToFit="1"/>
    </xf>
    <xf numFmtId="0" fontId="15" fillId="10" borderId="48" xfId="0" applyFont="1" applyFill="1" applyBorder="1" applyAlignment="1">
      <alignment horizontal="center" vertical="center" shrinkToFit="1"/>
    </xf>
    <xf numFmtId="0" fontId="15" fillId="11" borderId="48" xfId="0" applyFont="1" applyFill="1" applyBorder="1" applyAlignment="1">
      <alignment horizontal="center" vertical="center" shrinkToFit="1"/>
    </xf>
    <xf numFmtId="0" fontId="53" fillId="5" borderId="48" xfId="0" applyFont="1" applyFill="1" applyBorder="1" applyAlignment="1">
      <alignment horizontal="center" vertical="center" shrinkToFit="1"/>
    </xf>
    <xf numFmtId="0" fontId="54" fillId="5" borderId="48" xfId="0" applyFont="1" applyFill="1" applyBorder="1" applyAlignment="1">
      <alignment horizontal="center" vertical="center" shrinkToFit="1"/>
    </xf>
    <xf numFmtId="0" fontId="15" fillId="12" borderId="48" xfId="0" applyFont="1" applyFill="1" applyBorder="1" applyAlignment="1">
      <alignment horizontal="center" vertical="center" shrinkToFit="1"/>
    </xf>
    <xf numFmtId="177" fontId="49" fillId="0" borderId="0" xfId="2" applyNumberFormat="1" applyFont="1" applyAlignment="1">
      <alignment horizontal="center" vertical="center" shrinkToFit="1"/>
    </xf>
    <xf numFmtId="177" fontId="49" fillId="0" borderId="0" xfId="0" applyNumberFormat="1" applyFont="1" applyAlignment="1">
      <alignment horizontal="center" vertical="center" shrinkToFit="1"/>
    </xf>
    <xf numFmtId="177" fontId="50" fillId="0" borderId="0" xfId="2" applyNumberFormat="1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0" fillId="5" borderId="53" xfId="0" applyFill="1" applyBorder="1">
      <alignment vertical="center"/>
    </xf>
    <xf numFmtId="0" fontId="40" fillId="0" borderId="61" xfId="0" applyFont="1" applyBorder="1" applyAlignment="1">
      <alignment horizontal="center" vertical="center" shrinkToFit="1"/>
    </xf>
    <xf numFmtId="0" fontId="40" fillId="0" borderId="28" xfId="0" applyFont="1" applyBorder="1" applyAlignment="1">
      <alignment horizontal="center" vertical="center" shrinkToFit="1"/>
    </xf>
    <xf numFmtId="0" fontId="41" fillId="0" borderId="28" xfId="0" applyFont="1" applyBorder="1" applyAlignment="1">
      <alignment horizontal="center" vertical="center" shrinkToFit="1"/>
    </xf>
    <xf numFmtId="0" fontId="46" fillId="0" borderId="31" xfId="0" applyFont="1" applyBorder="1" applyAlignment="1">
      <alignment vertical="center" shrinkToFit="1"/>
    </xf>
    <xf numFmtId="0" fontId="45" fillId="0" borderId="32" xfId="0" applyFont="1" applyBorder="1" applyAlignment="1">
      <alignment horizontal="center" vertical="center" shrinkToFit="1"/>
    </xf>
    <xf numFmtId="20" fontId="21" fillId="0" borderId="28" xfId="2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20" fontId="28" fillId="0" borderId="28" xfId="2" applyNumberFormat="1" applyFont="1" applyBorder="1" applyAlignment="1">
      <alignment horizontal="center" vertical="center" wrapText="1"/>
    </xf>
    <xf numFmtId="0" fontId="11" fillId="9" borderId="78" xfId="0" applyFont="1" applyFill="1" applyBorder="1" applyAlignment="1">
      <alignment horizontal="center" vertical="center" shrinkToFit="1"/>
    </xf>
    <xf numFmtId="0" fontId="11" fillId="9" borderId="73" xfId="0" applyFont="1" applyFill="1" applyBorder="1" applyAlignment="1">
      <alignment horizontal="center" vertical="center" shrinkToFit="1"/>
    </xf>
    <xf numFmtId="0" fontId="11" fillId="9" borderId="0" xfId="0" applyFont="1" applyFill="1" applyAlignment="1">
      <alignment horizontal="center" vertical="center" shrinkToFit="1"/>
    </xf>
    <xf numFmtId="0" fontId="11" fillId="9" borderId="70" xfId="0" applyFont="1" applyFill="1" applyBorder="1" applyAlignment="1">
      <alignment horizontal="center" vertical="center" shrinkToFit="1"/>
    </xf>
    <xf numFmtId="0" fontId="11" fillId="9" borderId="74" xfId="0" applyFont="1" applyFill="1" applyBorder="1" applyAlignment="1">
      <alignment horizontal="center" vertical="center" shrinkToFit="1"/>
    </xf>
    <xf numFmtId="0" fontId="11" fillId="9" borderId="79" xfId="0" applyFont="1" applyFill="1" applyBorder="1" applyAlignment="1">
      <alignment horizontal="center" vertical="center" shrinkToFit="1"/>
    </xf>
    <xf numFmtId="0" fontId="11" fillId="9" borderId="76" xfId="0" applyFont="1" applyFill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20" fillId="0" borderId="0" xfId="0" applyFont="1" applyAlignment="1"/>
    <xf numFmtId="0" fontId="11" fillId="9" borderId="77" xfId="0" applyFont="1" applyFill="1" applyBorder="1" applyAlignment="1">
      <alignment horizontal="center" vertical="center" shrinkToFit="1"/>
    </xf>
    <xf numFmtId="0" fontId="11" fillId="9" borderId="83" xfId="0" applyFont="1" applyFill="1" applyBorder="1" applyAlignment="1">
      <alignment horizontal="center" vertical="center" shrinkToFit="1"/>
    </xf>
    <xf numFmtId="0" fontId="11" fillId="9" borderId="71" xfId="0" applyFont="1" applyFill="1" applyBorder="1" applyAlignment="1">
      <alignment horizontal="center" vertical="center" shrinkToFit="1"/>
    </xf>
    <xf numFmtId="0" fontId="11" fillId="9" borderId="75" xfId="0" applyFont="1" applyFill="1" applyBorder="1" applyAlignment="1">
      <alignment horizontal="center" vertical="center" shrinkToFit="1"/>
    </xf>
    <xf numFmtId="0" fontId="54" fillId="0" borderId="48" xfId="0" applyFont="1" applyBorder="1" applyAlignment="1">
      <alignment horizontal="center" vertical="center" shrinkToFit="1"/>
    </xf>
    <xf numFmtId="0" fontId="7" fillId="0" borderId="85" xfId="1" applyFont="1" applyBorder="1" applyAlignment="1">
      <alignment horizontal="center" vertical="center" shrinkToFit="1"/>
    </xf>
    <xf numFmtId="0" fontId="8" fillId="0" borderId="85" xfId="0" applyFont="1" applyBorder="1" applyAlignment="1">
      <alignment horizontal="center" vertical="center" shrinkToFit="1"/>
    </xf>
    <xf numFmtId="177" fontId="49" fillId="0" borderId="32" xfId="2" applyNumberFormat="1" applyFont="1" applyBorder="1" applyAlignment="1">
      <alignment horizontal="center" vertical="center" shrinkToFit="1"/>
    </xf>
    <xf numFmtId="177" fontId="50" fillId="0" borderId="32" xfId="2" applyNumberFormat="1" applyFont="1" applyBorder="1" applyAlignment="1">
      <alignment horizontal="center" vertical="center" shrinkToFit="1"/>
    </xf>
    <xf numFmtId="0" fontId="22" fillId="0" borderId="32" xfId="0" applyFont="1" applyBorder="1" applyAlignment="1">
      <alignment horizontal="center" vertical="center" shrinkToFit="1"/>
    </xf>
    <xf numFmtId="20" fontId="28" fillId="0" borderId="0" xfId="2" applyNumberFormat="1" applyFont="1" applyAlignment="1">
      <alignment horizontal="center" vertical="center" wrapText="1"/>
    </xf>
    <xf numFmtId="177" fontId="25" fillId="2" borderId="86" xfId="2" applyNumberFormat="1" applyFont="1" applyFill="1" applyBorder="1" applyAlignment="1">
      <alignment horizontal="center" vertical="center" shrinkToFit="1"/>
    </xf>
    <xf numFmtId="177" fontId="23" fillId="2" borderId="86" xfId="2" applyNumberFormat="1" applyFont="1" applyFill="1" applyBorder="1" applyAlignment="1">
      <alignment horizontal="center" vertical="center" shrinkToFit="1"/>
    </xf>
    <xf numFmtId="0" fontId="11" fillId="9" borderId="87" xfId="0" applyFont="1" applyFill="1" applyBorder="1" applyAlignment="1" applyProtection="1">
      <alignment horizontal="center" vertical="center" shrinkToFit="1"/>
      <protection locked="0"/>
    </xf>
    <xf numFmtId="177" fontId="23" fillId="13" borderId="0" xfId="2" applyNumberFormat="1" applyFont="1" applyFill="1" applyAlignment="1">
      <alignment horizontal="center" vertical="center" shrinkToFit="1"/>
    </xf>
    <xf numFmtId="0" fontId="11" fillId="13" borderId="0" xfId="0" applyFont="1" applyFill="1" applyAlignment="1" applyProtection="1">
      <alignment horizontal="center" vertical="center" shrinkToFit="1"/>
      <protection locked="0"/>
    </xf>
    <xf numFmtId="0" fontId="11" fillId="13" borderId="0" xfId="0" applyFont="1" applyFill="1" applyAlignment="1">
      <alignment horizontal="center" vertical="center" shrinkToFit="1"/>
    </xf>
    <xf numFmtId="0" fontId="48" fillId="0" borderId="0" xfId="0" applyFont="1" applyAlignment="1">
      <alignment horizontal="right" vertical="center"/>
    </xf>
    <xf numFmtId="0" fontId="11" fillId="13" borderId="31" xfId="0" applyFont="1" applyFill="1" applyBorder="1" applyAlignment="1" applyProtection="1">
      <alignment horizontal="center" vertical="center" shrinkToFit="1"/>
      <protection locked="0"/>
    </xf>
    <xf numFmtId="0" fontId="11" fillId="9" borderId="87" xfId="0" applyFont="1" applyFill="1" applyBorder="1" applyAlignment="1">
      <alignment horizontal="center" vertical="center" shrinkToFit="1"/>
    </xf>
    <xf numFmtId="0" fontId="38" fillId="0" borderId="0" xfId="0" applyFont="1">
      <alignment vertical="center"/>
    </xf>
    <xf numFmtId="177" fontId="36" fillId="0" borderId="0" xfId="2" applyNumberFormat="1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11" fillId="2" borderId="24" xfId="0" applyFont="1" applyFill="1" applyBorder="1" applyAlignment="1">
      <alignment horizontal="center" vertical="center" shrinkToFit="1"/>
    </xf>
    <xf numFmtId="0" fontId="11" fillId="2" borderId="28" xfId="0" applyFont="1" applyFill="1" applyBorder="1" applyAlignment="1">
      <alignment horizontal="center" vertical="center" shrinkToFit="1"/>
    </xf>
    <xf numFmtId="0" fontId="40" fillId="0" borderId="24" xfId="0" applyFont="1" applyBorder="1" applyAlignment="1">
      <alignment horizontal="center" vertical="center" shrinkToFit="1"/>
    </xf>
    <xf numFmtId="0" fontId="40" fillId="0" borderId="28" xfId="0" applyFont="1" applyBorder="1" applyAlignment="1">
      <alignment horizontal="center" vertical="center" shrinkToFit="1"/>
    </xf>
    <xf numFmtId="0" fontId="17" fillId="2" borderId="24" xfId="0" applyFont="1" applyFill="1" applyBorder="1" applyAlignment="1">
      <alignment horizontal="center" vertical="center" shrinkToFit="1"/>
    </xf>
    <xf numFmtId="0" fontId="17" fillId="2" borderId="28" xfId="0" applyFont="1" applyFill="1" applyBorder="1" applyAlignment="1">
      <alignment horizontal="center" vertical="center" shrinkToFit="1"/>
    </xf>
    <xf numFmtId="0" fontId="41" fillId="0" borderId="24" xfId="0" applyFont="1" applyBorder="1" applyAlignment="1">
      <alignment horizontal="center" vertical="center" shrinkToFit="1"/>
    </xf>
    <xf numFmtId="0" fontId="41" fillId="0" borderId="28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7" fillId="2" borderId="24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shrinkToFit="1"/>
    </xf>
    <xf numFmtId="0" fontId="11" fillId="2" borderId="27" xfId="0" applyFont="1" applyFill="1" applyBorder="1" applyAlignment="1">
      <alignment horizontal="center" vertical="center" shrinkToFit="1"/>
    </xf>
    <xf numFmtId="0" fontId="48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35" fillId="0" borderId="57" xfId="0" applyFont="1" applyBorder="1" applyAlignment="1">
      <alignment horizontal="right"/>
    </xf>
    <xf numFmtId="0" fontId="17" fillId="2" borderId="29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181" fontId="40" fillId="0" borderId="20" xfId="0" applyNumberFormat="1" applyFont="1" applyBorder="1" applyAlignment="1">
      <alignment horizontal="center" vertical="center"/>
    </xf>
    <xf numFmtId="0" fontId="23" fillId="2" borderId="60" xfId="0" applyFont="1" applyFill="1" applyBorder="1" applyAlignment="1">
      <alignment horizontal="center" vertical="center" wrapText="1" shrinkToFit="1"/>
    </xf>
    <xf numFmtId="0" fontId="23" fillId="2" borderId="26" xfId="0" applyFont="1" applyFill="1" applyBorder="1" applyAlignment="1">
      <alignment horizontal="center" vertical="center" wrapText="1" shrinkToFit="1"/>
    </xf>
    <xf numFmtId="0" fontId="23" fillId="2" borderId="56" xfId="0" applyFont="1" applyFill="1" applyBorder="1" applyAlignment="1">
      <alignment horizontal="center" vertical="center" wrapText="1" shrinkToFit="1"/>
    </xf>
    <xf numFmtId="182" fontId="40" fillId="0" borderId="26" xfId="0" applyNumberFormat="1" applyFont="1" applyBorder="1" applyAlignment="1">
      <alignment horizontal="center" vertical="center"/>
    </xf>
    <xf numFmtId="181" fontId="40" fillId="0" borderId="26" xfId="0" applyNumberFormat="1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25" fillId="2" borderId="67" xfId="0" applyFont="1" applyFill="1" applyBorder="1" applyAlignment="1">
      <alignment horizontal="left" vertical="center" shrinkToFit="1"/>
    </xf>
    <xf numFmtId="0" fontId="25" fillId="2" borderId="68" xfId="0" applyFont="1" applyFill="1" applyBorder="1" applyAlignment="1">
      <alignment horizontal="left" vertical="center" shrinkToFit="1"/>
    </xf>
    <xf numFmtId="182" fontId="40" fillId="0" borderId="67" xfId="0" applyNumberFormat="1" applyFont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 wrapText="1"/>
    </xf>
    <xf numFmtId="0" fontId="24" fillId="2" borderId="34" xfId="0" applyFont="1" applyFill="1" applyBorder="1" applyAlignment="1">
      <alignment horizontal="center" vertical="center" wrapText="1"/>
    </xf>
    <xf numFmtId="181" fontId="11" fillId="6" borderId="28" xfId="0" applyNumberFormat="1" applyFont="1" applyFill="1" applyBorder="1" applyAlignment="1">
      <alignment horizontal="center" vertical="center"/>
    </xf>
    <xf numFmtId="0" fontId="25" fillId="2" borderId="57" xfId="0" applyFont="1" applyFill="1" applyBorder="1" applyAlignment="1">
      <alignment horizontal="left" vertical="center" wrapText="1" shrinkToFit="1"/>
    </xf>
    <xf numFmtId="0" fontId="25" fillId="2" borderId="6" xfId="0" applyFont="1" applyFill="1" applyBorder="1" applyAlignment="1">
      <alignment horizontal="left" vertical="center" wrapText="1" shrinkToFit="1"/>
    </xf>
    <xf numFmtId="181" fontId="11" fillId="6" borderId="57" xfId="0" applyNumberFormat="1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180" fontId="40" fillId="0" borderId="36" xfId="0" applyNumberFormat="1" applyFont="1" applyBorder="1" applyAlignment="1">
      <alignment horizontal="center" vertical="center" shrinkToFit="1"/>
    </xf>
    <xf numFmtId="180" fontId="40" fillId="0" borderId="37" xfId="0" applyNumberFormat="1" applyFont="1" applyBorder="1" applyAlignment="1">
      <alignment horizontal="center" vertical="center" shrinkToFit="1"/>
    </xf>
    <xf numFmtId="0" fontId="40" fillId="0" borderId="35" xfId="0" applyFont="1" applyBorder="1" applyAlignment="1">
      <alignment horizontal="center" vertical="center" shrinkToFit="1"/>
    </xf>
    <xf numFmtId="0" fontId="40" fillId="0" borderId="36" xfId="0" applyFont="1" applyBorder="1" applyAlignment="1">
      <alignment horizontal="center" vertical="center" shrinkToFit="1"/>
    </xf>
    <xf numFmtId="0" fontId="40" fillId="0" borderId="37" xfId="0" applyFont="1" applyBorder="1" applyAlignment="1">
      <alignment horizontal="center" vertical="center" shrinkToFit="1"/>
    </xf>
    <xf numFmtId="0" fontId="17" fillId="2" borderId="60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1" fillId="0" borderId="82" xfId="0" applyFont="1" applyBorder="1" applyAlignment="1">
      <alignment horizontal="center" vertical="center" shrinkToFit="1"/>
    </xf>
    <xf numFmtId="0" fontId="11" fillId="0" borderId="80" xfId="0" applyFont="1" applyBorder="1" applyAlignment="1">
      <alignment horizontal="center" vertical="center" shrinkToFit="1"/>
    </xf>
    <xf numFmtId="0" fontId="40" fillId="0" borderId="80" xfId="0" applyFont="1" applyBorder="1" applyAlignment="1">
      <alignment horizontal="center" vertical="center" shrinkToFit="1"/>
    </xf>
    <xf numFmtId="0" fontId="17" fillId="2" borderId="16" xfId="0" applyFont="1" applyFill="1" applyBorder="1" applyAlignment="1">
      <alignment horizontal="center" vertical="center" shrinkToFit="1"/>
    </xf>
    <xf numFmtId="0" fontId="17" fillId="2" borderId="21" xfId="0" applyFont="1" applyFill="1" applyBorder="1" applyAlignment="1">
      <alignment horizontal="center" vertical="center" shrinkToFit="1"/>
    </xf>
    <xf numFmtId="0" fontId="17" fillId="2" borderId="17" xfId="0" applyFont="1" applyFill="1" applyBorder="1" applyAlignment="1">
      <alignment horizontal="center" vertical="center" shrinkToFit="1"/>
    </xf>
    <xf numFmtId="0" fontId="40" fillId="0" borderId="11" xfId="0" applyFont="1" applyBorder="1" applyAlignment="1">
      <alignment horizontal="center" vertical="center" shrinkToFit="1"/>
    </xf>
    <xf numFmtId="0" fontId="40" fillId="0" borderId="34" xfId="0" applyFont="1" applyBorder="1" applyAlignment="1">
      <alignment horizontal="center" vertical="center" shrinkToFit="1"/>
    </xf>
    <xf numFmtId="0" fontId="40" fillId="0" borderId="33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40" fillId="0" borderId="20" xfId="0" applyFont="1" applyBorder="1" applyAlignment="1">
      <alignment horizontal="center" vertical="center" shrinkToFit="1"/>
    </xf>
    <xf numFmtId="0" fontId="40" fillId="0" borderId="18" xfId="0" applyFont="1" applyBorder="1" applyAlignment="1">
      <alignment horizontal="center" vertical="center" shrinkToFit="1"/>
    </xf>
    <xf numFmtId="0" fontId="40" fillId="0" borderId="19" xfId="0" applyFont="1" applyBorder="1" applyAlignment="1">
      <alignment horizontal="center" vertical="center" shrinkToFit="1"/>
    </xf>
    <xf numFmtId="0" fontId="51" fillId="0" borderId="11" xfId="0" applyFont="1" applyBorder="1" applyAlignment="1">
      <alignment horizontal="center" vertical="top"/>
    </xf>
    <xf numFmtId="0" fontId="36" fillId="0" borderId="38" xfId="0" applyFont="1" applyBorder="1" applyAlignment="1">
      <alignment horizontal="left" vertical="center" shrinkToFit="1"/>
    </xf>
    <xf numFmtId="0" fontId="36" fillId="0" borderId="11" xfId="0" applyFont="1" applyBorder="1" applyAlignment="1">
      <alignment horizontal="right" shrinkToFit="1"/>
    </xf>
    <xf numFmtId="0" fontId="11" fillId="0" borderId="24" xfId="0" applyFont="1" applyBorder="1" applyAlignment="1" applyProtection="1">
      <alignment horizontal="center" vertical="center" shrinkToFit="1"/>
      <protection locked="0"/>
    </xf>
    <xf numFmtId="0" fontId="11" fillId="0" borderId="28" xfId="0" applyFont="1" applyBorder="1" applyAlignment="1" applyProtection="1">
      <alignment horizontal="center" vertical="center" shrinkToFit="1"/>
      <protection locked="0"/>
    </xf>
    <xf numFmtId="0" fontId="11" fillId="0" borderId="27" xfId="0" applyFont="1" applyBorder="1" applyAlignment="1" applyProtection="1">
      <alignment horizontal="center" vertical="center" shrinkToFit="1"/>
      <protection locked="0"/>
    </xf>
    <xf numFmtId="0" fontId="47" fillId="0" borderId="0" xfId="0" applyFont="1" applyAlignment="1">
      <alignment horizontal="right" vertical="center"/>
    </xf>
    <xf numFmtId="181" fontId="11" fillId="0" borderId="20" xfId="0" applyNumberFormat="1" applyFont="1" applyBorder="1" applyAlignment="1" applyProtection="1">
      <alignment horizontal="center" vertical="center"/>
      <protection locked="0"/>
    </xf>
    <xf numFmtId="181" fontId="11" fillId="0" borderId="26" xfId="0" applyNumberFormat="1" applyFont="1" applyBorder="1" applyAlignment="1" applyProtection="1">
      <alignment horizontal="center" vertical="center"/>
      <protection locked="0"/>
    </xf>
    <xf numFmtId="0" fontId="25" fillId="2" borderId="69" xfId="0" applyFont="1" applyFill="1" applyBorder="1" applyAlignment="1">
      <alignment horizontal="left" vertical="center" shrinkToFit="1"/>
    </xf>
    <xf numFmtId="182" fontId="11" fillId="0" borderId="26" xfId="0" applyNumberFormat="1" applyFont="1" applyBorder="1" applyAlignment="1" applyProtection="1">
      <alignment horizontal="center" vertical="center"/>
      <protection locked="0"/>
    </xf>
    <xf numFmtId="182" fontId="11" fillId="0" borderId="67" xfId="0" applyNumberFormat="1" applyFont="1" applyBorder="1" applyAlignment="1" applyProtection="1">
      <alignment horizontal="center" vertical="center"/>
      <protection locked="0"/>
    </xf>
    <xf numFmtId="0" fontId="38" fillId="0" borderId="57" xfId="0" applyFont="1" applyBorder="1" applyAlignment="1">
      <alignment horizontal="right"/>
    </xf>
    <xf numFmtId="0" fontId="11" fillId="0" borderId="24" xfId="0" applyFont="1" applyBorder="1" applyAlignment="1" applyProtection="1">
      <alignment horizontal="left" vertical="center" wrapText="1"/>
      <protection locked="0"/>
    </xf>
    <xf numFmtId="0" fontId="11" fillId="0" borderId="28" xfId="0" applyFont="1" applyBorder="1" applyAlignment="1" applyProtection="1">
      <alignment horizontal="left" vertical="center" wrapText="1"/>
      <protection locked="0"/>
    </xf>
    <xf numFmtId="0" fontId="11" fillId="0" borderId="27" xfId="0" applyFont="1" applyBorder="1" applyAlignment="1" applyProtection="1">
      <alignment horizontal="left" vertical="center" wrapText="1"/>
      <protection locked="0"/>
    </xf>
    <xf numFmtId="0" fontId="17" fillId="0" borderId="24" xfId="0" applyFont="1" applyBorder="1" applyAlignment="1" applyProtection="1">
      <alignment horizontal="center" vertical="center" shrinkToFit="1"/>
      <protection locked="0"/>
    </xf>
    <xf numFmtId="0" fontId="17" fillId="0" borderId="28" xfId="0" applyFont="1" applyBorder="1" applyAlignment="1" applyProtection="1">
      <alignment horizontal="center" vertical="center" shrinkToFit="1"/>
      <protection locked="0"/>
    </xf>
    <xf numFmtId="0" fontId="25" fillId="2" borderId="49" xfId="0" applyFont="1" applyFill="1" applyBorder="1" applyAlignment="1">
      <alignment horizontal="left" vertical="center" wrapText="1" shrinkToFit="1"/>
    </xf>
    <xf numFmtId="0" fontId="12" fillId="0" borderId="65" xfId="0" applyFont="1" applyBorder="1" applyAlignment="1">
      <alignment horizontal="center" vertical="center"/>
    </xf>
    <xf numFmtId="180" fontId="11" fillId="0" borderId="36" xfId="0" applyNumberFormat="1" applyFont="1" applyBorder="1" applyAlignment="1" applyProtection="1">
      <alignment horizontal="center" vertical="center" shrinkToFit="1"/>
      <protection locked="0"/>
    </xf>
    <xf numFmtId="180" fontId="11" fillId="0" borderId="37" xfId="0" applyNumberFormat="1" applyFont="1" applyBorder="1" applyAlignment="1" applyProtection="1">
      <alignment horizontal="center" vertical="center" shrinkToFit="1"/>
      <protection locked="0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 applyProtection="1">
      <alignment horizontal="center" vertical="center" shrinkToFit="1"/>
      <protection locked="0"/>
    </xf>
    <xf numFmtId="0" fontId="11" fillId="0" borderId="35" xfId="0" applyFont="1" applyBorder="1" applyAlignment="1" applyProtection="1">
      <alignment horizontal="center" vertical="center" shrinkToFit="1"/>
      <protection locked="0"/>
    </xf>
    <xf numFmtId="0" fontId="11" fillId="0" borderId="36" xfId="0" applyFont="1" applyBorder="1" applyAlignment="1" applyProtection="1">
      <alignment horizontal="center" vertical="center" shrinkToFit="1"/>
      <protection locked="0"/>
    </xf>
    <xf numFmtId="0" fontId="11" fillId="0" borderId="37" xfId="0" applyFont="1" applyBorder="1" applyAlignment="1" applyProtection="1">
      <alignment horizontal="center" vertical="center" shrinkToFit="1"/>
      <protection locked="0"/>
    </xf>
    <xf numFmtId="0" fontId="55" fillId="0" borderId="11" xfId="5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1" fillId="0" borderId="80" xfId="0" applyFont="1" applyBorder="1" applyAlignment="1" applyProtection="1">
      <alignment horizontal="center" vertical="center" shrinkToFit="1"/>
      <protection locked="0"/>
    </xf>
    <xf numFmtId="0" fontId="11" fillId="0" borderId="33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11" fillId="0" borderId="34" xfId="0" applyFont="1" applyBorder="1" applyAlignment="1" applyProtection="1">
      <alignment horizontal="center" vertical="center" shrinkToFit="1"/>
      <protection locked="0"/>
    </xf>
    <xf numFmtId="183" fontId="51" fillId="0" borderId="11" xfId="0" applyNumberFormat="1" applyFont="1" applyBorder="1" applyAlignment="1" applyProtection="1">
      <alignment horizontal="left" vertical="top"/>
      <protection locked="0"/>
    </xf>
  </cellXfs>
  <cellStyles count="6">
    <cellStyle name="ハイパーリンク" xfId="5" builtinId="8"/>
    <cellStyle name="桁区切り 2" xfId="3" xr:uid="{00000000-0005-0000-0000-000000000000}"/>
    <cellStyle name="標準" xfId="0" builtinId="0"/>
    <cellStyle name="標準 2" xfId="4" xr:uid="{00000000-0005-0000-0000-000002000000}"/>
    <cellStyle name="標準 3" xfId="1" xr:uid="{00000000-0005-0000-0000-000003000000}"/>
    <cellStyle name="標準_Sheet1" xfId="2" xr:uid="{00000000-0005-0000-0000-000004000000}"/>
  </cellStyles>
  <dxfs count="46">
    <dxf>
      <font>
        <color rgb="FF00B0F0"/>
      </font>
    </dxf>
    <dxf>
      <font>
        <color theme="9"/>
      </font>
    </dxf>
    <dxf>
      <font>
        <color rgb="FFFF5050"/>
      </font>
    </dxf>
    <dxf>
      <fill>
        <patternFill>
          <bgColor rgb="FFABDAD1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ABDAD1"/>
        </patternFill>
      </fill>
    </dxf>
    <dxf>
      <fill>
        <patternFill>
          <bgColor theme="1" tint="0.24994659260841701"/>
        </patternFill>
      </fill>
    </dxf>
    <dxf>
      <font>
        <color theme="0"/>
      </font>
    </dxf>
    <dxf>
      <fill>
        <patternFill>
          <bgColor rgb="FFABDAD1"/>
        </patternFill>
      </fill>
    </dxf>
    <dxf>
      <fill>
        <patternFill>
          <bgColor rgb="FFABDAD1"/>
        </patternFill>
      </fill>
    </dxf>
    <dxf>
      <font>
        <color rgb="FF009999"/>
      </font>
    </dxf>
    <dxf>
      <fill>
        <patternFill>
          <bgColor rgb="FFABDAD1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ill>
        <patternFill>
          <bgColor theme="1" tint="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 patternType="solid">
          <fgColor auto="1"/>
          <bgColor rgb="FFFF0000"/>
        </patternFill>
      </fill>
    </dxf>
    <dxf>
      <font>
        <color theme="0"/>
      </font>
      <fill>
        <patternFill>
          <bgColor rgb="FFFF0000"/>
        </patternFill>
      </fill>
      <border>
        <right style="thin">
          <color theme="0"/>
        </right>
        <vertical/>
        <horizontal/>
      </border>
    </dxf>
    <dxf>
      <font>
        <color rgb="FFFF0000"/>
      </font>
      <fill>
        <patternFill>
          <bgColor rgb="FF00B0F0"/>
        </patternFill>
      </fill>
    </dxf>
    <dxf>
      <font>
        <color rgb="FFFF5050"/>
      </font>
    </dxf>
    <dxf>
      <font>
        <color rgb="FF669900"/>
      </font>
    </dxf>
    <dxf>
      <font>
        <color rgb="FFFF0000"/>
      </font>
      <fill>
        <patternFill>
          <bgColor rgb="FF00B0F0"/>
        </patternFill>
      </fill>
    </dxf>
    <dxf>
      <font>
        <color rgb="FF009999"/>
      </font>
    </dxf>
    <dxf>
      <font>
        <color rgb="FFFF0000"/>
      </font>
      <fill>
        <patternFill>
          <bgColor rgb="FF00B0F0"/>
        </patternFill>
      </fill>
    </dxf>
    <dxf>
      <fill>
        <patternFill>
          <bgColor rgb="FFABDAD1"/>
        </patternFill>
      </fill>
    </dxf>
    <dxf>
      <font>
        <color rgb="FFFF0000"/>
      </font>
      <fill>
        <patternFill>
          <bgColor rgb="FF00B0F0"/>
        </patternFill>
      </fill>
    </dxf>
    <dxf>
      <fill>
        <patternFill>
          <bgColor rgb="FFABDAD1"/>
        </patternFill>
      </fill>
    </dxf>
    <dxf>
      <fill>
        <patternFill>
          <bgColor theme="1" tint="0.24994659260841701"/>
        </patternFill>
      </fill>
    </dxf>
    <dxf>
      <fill>
        <patternFill>
          <bgColor rgb="FFABDAD1"/>
        </patternFill>
      </fill>
    </dxf>
    <dxf>
      <fill>
        <patternFill>
          <bgColor rgb="FFABDAD1"/>
        </patternFill>
      </fill>
    </dxf>
    <dxf>
      <font>
        <color rgb="FF009999"/>
      </font>
    </dxf>
    <dxf>
      <fill>
        <patternFill>
          <bgColor rgb="FFABDAD1"/>
        </patternFill>
      </fill>
    </dxf>
    <dxf>
      <fill>
        <patternFill>
          <bgColor theme="1" tint="0.24994659260841701"/>
        </patternFill>
      </fill>
    </dxf>
    <dxf>
      <font>
        <color rgb="FFFF0000"/>
      </font>
      <fill>
        <patternFill>
          <bgColor rgb="FF00B0F0"/>
        </patternFill>
      </fill>
    </dxf>
    <dxf>
      <font>
        <color rgb="FFFF0000"/>
      </font>
      <fill>
        <patternFill>
          <bgColor rgb="FF00B0F0"/>
        </patternFill>
      </fill>
    </dxf>
    <dxf>
      <font>
        <color rgb="FFFF0000"/>
      </font>
      <fill>
        <patternFill>
          <bgColor rgb="FF00B0F0"/>
        </patternFill>
      </fill>
    </dxf>
    <dxf>
      <font>
        <color rgb="FFFF5050"/>
      </font>
    </dxf>
    <dxf>
      <font>
        <color rgb="FF669900"/>
      </font>
    </dxf>
    <dxf>
      <font>
        <color rgb="FFFF0000"/>
      </font>
      <fill>
        <patternFill>
          <bgColor rgb="FF00B0F0"/>
        </patternFill>
      </fill>
    </dxf>
    <dxf>
      <font>
        <color rgb="FFFF0000"/>
      </font>
      <fill>
        <patternFill>
          <bgColor rgb="FF00B0F0"/>
        </patternFill>
      </fill>
    </dxf>
    <dxf>
      <font>
        <color rgb="FFFF0000"/>
      </font>
      <fill>
        <patternFill>
          <bgColor rgb="FF00B0F0"/>
        </patternFill>
      </fill>
    </dxf>
    <dxf>
      <font>
        <color rgb="FF009999"/>
      </font>
    </dxf>
    <dxf>
      <font>
        <color rgb="FFFF0000"/>
      </font>
      <fill>
        <patternFill>
          <bgColor rgb="FF00B0F0"/>
        </patternFill>
      </fill>
    </dxf>
    <dxf>
      <font>
        <color rgb="FFFF0000"/>
      </font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5B4F46"/>
      <color rgb="FF9EC3BC"/>
      <color rgb="FFFAEEC6"/>
      <color rgb="FFFF5050"/>
      <color rgb="FF749999"/>
      <color rgb="FFABDAD1"/>
      <color rgb="FFCABFD1"/>
      <color rgb="FFD1B7F7"/>
      <color rgb="FFFFCCCC"/>
      <color rgb="FFCB58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27898</xdr:colOff>
      <xdr:row>12</xdr:row>
      <xdr:rowOff>4623</xdr:rowOff>
    </xdr:from>
    <xdr:to>
      <xdr:col>10</xdr:col>
      <xdr:colOff>375986</xdr:colOff>
      <xdr:row>13</xdr:row>
      <xdr:rowOff>202405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H="1" flipV="1">
          <a:off x="3218773" y="1891764"/>
          <a:ext cx="729088" cy="406141"/>
        </a:xfrm>
        <a:prstGeom prst="rt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67774</xdr:colOff>
      <xdr:row>1</xdr:row>
      <xdr:rowOff>23813</xdr:rowOff>
    </xdr:from>
    <xdr:to>
      <xdr:col>6</xdr:col>
      <xdr:colOff>332734</xdr:colOff>
      <xdr:row>3</xdr:row>
      <xdr:rowOff>7937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7774" y="23813"/>
          <a:ext cx="2312835" cy="325437"/>
        </a:xfrm>
        <a:prstGeom prst="roundRect">
          <a:avLst>
            <a:gd name="adj" fmla="val 7207"/>
          </a:avLst>
        </a:prstGeom>
        <a:solidFill>
          <a:srgbClr val="FAEEC6"/>
        </a:solidFill>
        <a:ln w="38100">
          <a:solidFill>
            <a:srgbClr val="9EC3B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5B4F46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こちらは</a:t>
          </a:r>
          <a:r>
            <a:rPr kumimoji="1" lang="ja-JP" altLang="en-US" sz="2000" b="1" u="sng">
              <a:solidFill>
                <a:srgbClr val="7499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1800" b="1" u="sng">
              <a:solidFill>
                <a:srgbClr val="7499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入力例 </a:t>
          </a:r>
          <a:r>
            <a:rPr kumimoji="1" lang="ja-JP" altLang="en-US" sz="1400" b="1">
              <a:solidFill>
                <a:srgbClr val="5B4F46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です　　</a:t>
          </a:r>
          <a:endParaRPr kumimoji="1" lang="en-US" altLang="ja-JP" sz="1400" b="1">
            <a:solidFill>
              <a:srgbClr val="5B4F46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10</xdr:col>
      <xdr:colOff>15876</xdr:colOff>
      <xdr:row>64</xdr:row>
      <xdr:rowOff>103186</xdr:rowOff>
    </xdr:from>
    <xdr:to>
      <xdr:col>17</xdr:col>
      <xdr:colOff>207097</xdr:colOff>
      <xdr:row>64</xdr:row>
      <xdr:rowOff>960437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587751" y="8167686"/>
          <a:ext cx="2858221" cy="857251"/>
        </a:xfrm>
        <a:prstGeom prst="roundRect">
          <a:avLst>
            <a:gd name="adj" fmla="val 7207"/>
          </a:avLst>
        </a:prstGeom>
        <a:solidFill>
          <a:srgbClr val="FAEEC6"/>
        </a:solidFill>
        <a:ln w="38100">
          <a:solidFill>
            <a:srgbClr val="9EC3B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28800" bIns="28800" rtlCol="0" anchor="ctr" anchorCtr="0"/>
        <a:lstStyle/>
        <a:p>
          <a:pPr algn="l"/>
          <a:r>
            <a:rPr kumimoji="1" lang="ja-JP" altLang="en-US" sz="1000" b="1">
              <a:solidFill>
                <a:srgbClr val="5B4F46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園外の方（カメラマン、添乗員など）が参加</a:t>
          </a:r>
          <a:endParaRPr kumimoji="1" lang="en-US" altLang="ja-JP" sz="1000" b="1">
            <a:solidFill>
              <a:srgbClr val="5B4F46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rgbClr val="5B4F46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する場合、以下の点にご注意ください</a:t>
          </a:r>
          <a:endParaRPr kumimoji="1" lang="en-US" altLang="ja-JP" sz="1000" b="1">
            <a:solidFill>
              <a:srgbClr val="5B4F46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rgbClr val="5B4F46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◆プラネタリウムはご覧いただけません</a:t>
          </a:r>
          <a:endParaRPr kumimoji="1" lang="en-US" altLang="ja-JP" sz="1000" b="1">
            <a:solidFill>
              <a:srgbClr val="5B4F46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rgbClr val="5B4F46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◆入館料が必要となります</a:t>
          </a:r>
        </a:p>
      </xdr:txBody>
    </xdr:sp>
    <xdr:clientData/>
  </xdr:twoCellAnchor>
  <xdr:twoCellAnchor>
    <xdr:from>
      <xdr:col>0</xdr:col>
      <xdr:colOff>96044</xdr:colOff>
      <xdr:row>60</xdr:row>
      <xdr:rowOff>69696</xdr:rowOff>
    </xdr:from>
    <xdr:to>
      <xdr:col>18</xdr:col>
      <xdr:colOff>794</xdr:colOff>
      <xdr:row>62</xdr:row>
      <xdr:rowOff>185304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6044" y="7411884"/>
          <a:ext cx="6524625" cy="266420"/>
        </a:xfrm>
        <a:prstGeom prst="roundRect">
          <a:avLst>
            <a:gd name="adj" fmla="val 7207"/>
          </a:avLst>
        </a:prstGeom>
        <a:solidFill>
          <a:srgbClr val="FAEEC6"/>
        </a:solidFill>
        <a:ln w="38100">
          <a:solidFill>
            <a:srgbClr val="9EC3B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5B4F46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入力後、</a:t>
          </a:r>
          <a:r>
            <a:rPr kumimoji="1" lang="ja-JP" altLang="en-US" sz="1400" b="1">
              <a:solidFill>
                <a:schemeClr val="accent2">
                  <a:lumMod val="60000"/>
                  <a:lumOff val="4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r>
            <a:rPr kumimoji="1" lang="ja-JP" altLang="en-US" sz="1100" b="1">
              <a:solidFill>
                <a:srgbClr val="5B4F46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及び</a:t>
          </a:r>
          <a:r>
            <a:rPr kumimoji="1" lang="ja-JP" altLang="en-US" sz="1400" b="1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r>
            <a:rPr kumimoji="1" lang="ja-JP" altLang="en-US" sz="1100" b="1">
              <a:solidFill>
                <a:srgbClr val="5B4F46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色のセルがないことを確認してください</a:t>
          </a:r>
          <a:endParaRPr kumimoji="1" lang="en-US" altLang="ja-JP" sz="1100" b="1">
            <a:solidFill>
              <a:srgbClr val="5B4F46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5</xdr:col>
      <xdr:colOff>260748</xdr:colOff>
      <xdr:row>61</xdr:row>
      <xdr:rowOff>22802</xdr:rowOff>
    </xdr:from>
    <xdr:to>
      <xdr:col>6</xdr:col>
      <xdr:colOff>141685</xdr:colOff>
      <xdr:row>62</xdr:row>
      <xdr:rowOff>143848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27623" y="8246052"/>
          <a:ext cx="261937" cy="168671"/>
        </a:xfrm>
        <a:prstGeom prst="rect">
          <a:avLst/>
        </a:prstGeom>
        <a:solidFill>
          <a:srgbClr val="FF0000"/>
        </a:solidFill>
        <a:ln>
          <a:solidFill>
            <a:srgbClr val="5B4F4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139289</xdr:colOff>
      <xdr:row>61</xdr:row>
      <xdr:rowOff>20420</xdr:rowOff>
    </xdr:from>
    <xdr:to>
      <xdr:col>8</xdr:col>
      <xdr:colOff>20226</xdr:colOff>
      <xdr:row>62</xdr:row>
      <xdr:rowOff>143054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568164" y="8243670"/>
          <a:ext cx="261937" cy="170259"/>
        </a:xfrm>
        <a:prstGeom prst="rect">
          <a:avLst/>
        </a:prstGeom>
        <a:solidFill>
          <a:srgbClr val="00B0F0"/>
        </a:solidFill>
        <a:ln>
          <a:solidFill>
            <a:srgbClr val="5B4F4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363682</xdr:colOff>
      <xdr:row>8</xdr:row>
      <xdr:rowOff>93627</xdr:rowOff>
    </xdr:from>
    <xdr:to>
      <xdr:col>18</xdr:col>
      <xdr:colOff>17320</xdr:colOff>
      <xdr:row>10</xdr:row>
      <xdr:rowOff>103910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558887" y="1288582"/>
          <a:ext cx="3082638" cy="278714"/>
        </a:xfrm>
        <a:prstGeom prst="roundRect">
          <a:avLst>
            <a:gd name="adj" fmla="val 7207"/>
          </a:avLst>
        </a:prstGeom>
        <a:solidFill>
          <a:srgbClr val="FAEEC6"/>
        </a:solidFill>
        <a:ln w="38100">
          <a:solidFill>
            <a:srgbClr val="9EC3B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28800" bIns="28800" rtlCol="0" anchor="t"/>
        <a:lstStyle/>
        <a:p>
          <a:pPr algn="l"/>
          <a:r>
            <a:rPr kumimoji="1" lang="ja-JP" altLang="en-US" sz="1050" b="1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メールアドレスの入力間違い</a:t>
          </a:r>
          <a:r>
            <a:rPr kumimoji="1" lang="ja-JP" altLang="en-US" sz="1050" b="1">
              <a:solidFill>
                <a:srgbClr val="5B4F46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にご注意ください</a:t>
          </a:r>
        </a:p>
      </xdr:txBody>
    </xdr:sp>
    <xdr:clientData/>
  </xdr:twoCellAnchor>
  <xdr:twoCellAnchor>
    <xdr:from>
      <xdr:col>10</xdr:col>
      <xdr:colOff>90095</xdr:colOff>
      <xdr:row>24</xdr:row>
      <xdr:rowOff>101043</xdr:rowOff>
    </xdr:from>
    <xdr:to>
      <xdr:col>18</xdr:col>
      <xdr:colOff>41390</xdr:colOff>
      <xdr:row>32</xdr:row>
      <xdr:rowOff>25400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665145" y="4431743"/>
          <a:ext cx="2999295" cy="1213407"/>
        </a:xfrm>
        <a:prstGeom prst="roundRect">
          <a:avLst>
            <a:gd name="adj" fmla="val 7207"/>
          </a:avLst>
        </a:prstGeom>
        <a:solidFill>
          <a:srgbClr val="FAEEC6"/>
        </a:solidFill>
        <a:ln w="38100">
          <a:solidFill>
            <a:srgbClr val="9EC3B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28800" bIns="28800" rtlCol="0" anchor="t"/>
        <a:lstStyle/>
        <a:p>
          <a:pPr algn="l"/>
          <a:r>
            <a:rPr kumimoji="1" lang="ja-JP" altLang="en-US" sz="1050" b="1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プラネタリウム投影開始</a:t>
          </a:r>
          <a:r>
            <a:rPr kumimoji="1" lang="en-US" altLang="ja-JP" sz="1050" b="1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30</a:t>
          </a:r>
          <a:r>
            <a:rPr kumimoji="1" lang="ja-JP" altLang="en-US" sz="1050" b="1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分前までの到着・</a:t>
          </a:r>
          <a:endParaRPr kumimoji="1" lang="en-US" altLang="ja-JP" sz="1050" b="1" u="sng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 b="1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受付をお願いしています</a:t>
          </a:r>
          <a:endParaRPr kumimoji="1" lang="en-US" altLang="ja-JP" sz="1050" b="1" u="sng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 b="1" u="non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1050" b="0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◆</a:t>
          </a:r>
          <a:r>
            <a:rPr kumimoji="1" lang="en-US" altLang="ja-JP" sz="1050" b="0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10:10</a:t>
          </a:r>
          <a:r>
            <a:rPr kumimoji="1" lang="ja-JP" altLang="en-US" sz="1050" b="0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の回</a:t>
          </a:r>
          <a:r>
            <a:rPr kumimoji="1" lang="en-US" altLang="ja-JP" sz="1050" b="0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………9:40</a:t>
          </a:r>
          <a:r>
            <a:rPr kumimoji="1" lang="ja-JP" altLang="en-US" sz="1050" b="0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までに到着・受付</a:t>
          </a:r>
          <a:endParaRPr kumimoji="1" lang="en-US" altLang="ja-JP" sz="1050" b="0" u="none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 b="0" u="non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1050" b="0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◆</a:t>
          </a:r>
          <a:r>
            <a:rPr kumimoji="1" lang="en-US" altLang="ja-JP" sz="1050" b="0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11:20</a:t>
          </a:r>
          <a:r>
            <a:rPr kumimoji="1" lang="ja-JP" altLang="en-US" sz="1050" b="0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の回</a:t>
          </a:r>
          <a:r>
            <a:rPr kumimoji="1" lang="en-US" altLang="ja-JP" sz="1050" b="0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……10:50</a:t>
          </a:r>
          <a:r>
            <a:rPr kumimoji="1" lang="ja-JP" altLang="en-US" sz="1050" b="0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までに到着・受付</a:t>
          </a:r>
          <a:endParaRPr kumimoji="1" lang="en-US" altLang="ja-JP" sz="1050" b="0" u="none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 b="0" u="non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1050" b="0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◆</a:t>
          </a:r>
          <a:r>
            <a:rPr kumimoji="1" lang="en-US" altLang="ja-JP" sz="1050" b="0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12:40</a:t>
          </a:r>
          <a:r>
            <a:rPr kumimoji="1" lang="ja-JP" altLang="en-US" sz="1050" b="0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の回</a:t>
          </a:r>
          <a:r>
            <a:rPr kumimoji="1" lang="en-US" altLang="ja-JP" sz="1050" b="0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……12:10</a:t>
          </a:r>
          <a:r>
            <a:rPr kumimoji="1" lang="ja-JP" altLang="en-US" sz="1050" b="0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までに到着・受付</a:t>
          </a:r>
          <a:endParaRPr kumimoji="1" lang="en-US" altLang="ja-JP" sz="1050" b="0" u="none">
            <a:solidFill>
              <a:srgbClr val="5B4F46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 b="1" u="none">
              <a:solidFill>
                <a:srgbClr val="5B4F46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時間内に到着可能な日程を選択してください</a:t>
          </a:r>
          <a:endParaRPr kumimoji="1" lang="en-US" altLang="ja-JP" sz="1050" b="1" u="none">
            <a:solidFill>
              <a:srgbClr val="5B4F46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114300</xdr:colOff>
      <xdr:row>24</xdr:row>
      <xdr:rowOff>57150</xdr:rowOff>
    </xdr:from>
    <xdr:to>
      <xdr:col>9</xdr:col>
      <xdr:colOff>201613</xdr:colOff>
      <xdr:row>32</xdr:row>
      <xdr:rowOff>28575</xdr:rowOff>
    </xdr:to>
    <xdr:sp macro="" textlink="">
      <xdr:nvSpPr>
        <xdr:cNvPr id="11" name="角丸四角形吹き出し 9">
          <a:extLst>
            <a:ext uri="{FF2B5EF4-FFF2-40B4-BE49-F238E27FC236}">
              <a16:creationId xmlns:a16="http://schemas.microsoft.com/office/drawing/2014/main" id="{1832C8A6-C296-4999-824A-41E2EA4F6FAA}"/>
            </a:ext>
          </a:extLst>
        </xdr:cNvPr>
        <xdr:cNvSpPr/>
      </xdr:nvSpPr>
      <xdr:spPr>
        <a:xfrm>
          <a:off x="641350" y="4387850"/>
          <a:ext cx="2754313" cy="1260475"/>
        </a:xfrm>
        <a:prstGeom prst="wedgeRoundRectCallout">
          <a:avLst>
            <a:gd name="adj1" fmla="val -37137"/>
            <a:gd name="adj2" fmla="val -84206"/>
            <a:gd name="adj3" fmla="val 16667"/>
          </a:avLst>
        </a:prstGeom>
        <a:solidFill>
          <a:srgbClr val="FAEEC6"/>
        </a:solidFill>
        <a:ln w="38100">
          <a:solidFill>
            <a:srgbClr val="9EC3B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050" b="1">
              <a:solidFill>
                <a:srgbClr val="5B4F46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＜例＞</a:t>
          </a:r>
          <a:endParaRPr kumimoji="1" lang="en-US" altLang="ja-JP" sz="1050" b="1">
            <a:solidFill>
              <a:srgbClr val="5B4F46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5B4F46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「かがくかん園」と「天文館園」でバスを</a:t>
          </a:r>
          <a:endParaRPr kumimoji="1" lang="en-US" altLang="ja-JP" sz="1050" b="1">
            <a:solidFill>
              <a:srgbClr val="5B4F46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5B4F46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乗り合わせる際、</a:t>
          </a:r>
          <a:endParaRPr kumimoji="1" lang="en-US" altLang="ja-JP" sz="1050" b="1">
            <a:solidFill>
              <a:srgbClr val="5B4F46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5B4F46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「かがくかん園」の申込書で</a:t>
          </a:r>
          <a:r>
            <a:rPr kumimoji="1" lang="en-US" altLang="ja-JP" sz="1050" b="1">
              <a:solidFill>
                <a:srgbClr val="5B4F46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050" b="1">
              <a:solidFill>
                <a:srgbClr val="5B4F46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利用する</a:t>
          </a:r>
          <a:r>
            <a:rPr kumimoji="1" lang="en-US" altLang="ja-JP" sz="1050" b="1">
              <a:solidFill>
                <a:srgbClr val="5B4F46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050" b="1">
              <a:solidFill>
                <a:srgbClr val="5B4F46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を選択した場合は、「天文館園」の申込書</a:t>
          </a:r>
          <a:endParaRPr kumimoji="1" lang="en-US" altLang="ja-JP" sz="1050" b="1">
            <a:solidFill>
              <a:srgbClr val="5B4F46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5B4F46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では</a:t>
          </a:r>
          <a:r>
            <a:rPr kumimoji="1" lang="en-US" altLang="ja-JP" sz="1050" b="1">
              <a:solidFill>
                <a:srgbClr val="5B4F46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050" b="1">
              <a:solidFill>
                <a:srgbClr val="5B4F46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利用しない</a:t>
          </a:r>
          <a:r>
            <a:rPr kumimoji="1" lang="en-US" altLang="ja-JP" sz="1050" b="1">
              <a:solidFill>
                <a:srgbClr val="5B4F46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050" b="1">
              <a:solidFill>
                <a:srgbClr val="5B4F46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を選択してください</a:t>
          </a:r>
          <a:endParaRPr kumimoji="1" lang="ja-JP" altLang="en-US" sz="105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20575</xdr:colOff>
      <xdr:row>12</xdr:row>
      <xdr:rowOff>3215</xdr:rowOff>
    </xdr:from>
    <xdr:to>
      <xdr:col>10</xdr:col>
      <xdr:colOff>372716</xdr:colOff>
      <xdr:row>13</xdr:row>
      <xdr:rowOff>198779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H="1" flipV="1">
          <a:off x="3215113" y="2157330"/>
          <a:ext cx="733141" cy="408045"/>
        </a:xfrm>
        <a:prstGeom prst="rt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S66"/>
  <sheetViews>
    <sheetView showGridLines="0" topLeftCell="A2" zoomScale="120" zoomScaleNormal="120" zoomScaleSheetLayoutView="130" zoomScalePageLayoutView="77" workbookViewId="0">
      <selection activeCell="N17" sqref="N17:R17"/>
    </sheetView>
  </sheetViews>
  <sheetFormatPr defaultRowHeight="18" x14ac:dyDescent="0.45"/>
  <cols>
    <col min="1" max="1" width="1.8984375" customWidth="1"/>
    <col min="2" max="18" width="5" customWidth="1"/>
    <col min="19" max="19" width="1.69921875" customWidth="1"/>
  </cols>
  <sheetData>
    <row r="1" spans="1:19" ht="18.600000000000001" hidden="1" thickBot="1" x14ac:dyDescent="0.5">
      <c r="B1" s="184"/>
      <c r="C1" s="15" t="s">
        <v>47</v>
      </c>
      <c r="D1" s="15"/>
      <c r="E1" s="15"/>
      <c r="F1" s="105"/>
      <c r="G1" s="136"/>
      <c r="H1" s="15" t="s">
        <v>49</v>
      </c>
      <c r="I1" s="15"/>
      <c r="J1" s="15"/>
      <c r="K1" s="15"/>
      <c r="L1" s="105"/>
      <c r="M1" s="105"/>
      <c r="N1" s="137"/>
      <c r="O1" t="s">
        <v>48</v>
      </c>
    </row>
    <row r="2" spans="1:19" ht="4.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2"/>
    </row>
    <row r="3" spans="1:19" ht="22.5" customHeight="1" x14ac:dyDescent="0.45">
      <c r="A3" s="6"/>
      <c r="B3" s="292" t="s">
        <v>166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13"/>
    </row>
    <row r="4" spans="1:19" ht="2.25" customHeight="1" x14ac:dyDescent="0.45">
      <c r="A4" s="6"/>
      <c r="B4" s="14"/>
      <c r="C4" s="7"/>
      <c r="D4" s="7"/>
      <c r="E4" s="7"/>
      <c r="F4" s="7"/>
      <c r="G4" s="7"/>
      <c r="H4" s="7"/>
      <c r="I4" s="8"/>
      <c r="J4" s="15"/>
      <c r="K4" s="15"/>
      <c r="L4" s="15"/>
      <c r="M4" s="15"/>
      <c r="N4" s="15"/>
      <c r="O4" s="8"/>
      <c r="P4" s="8"/>
      <c r="Q4" s="8"/>
      <c r="R4" s="8"/>
      <c r="S4" s="13"/>
    </row>
    <row r="5" spans="1:19" ht="15.75" customHeight="1" thickBot="1" x14ac:dyDescent="0.5">
      <c r="A5" s="6"/>
      <c r="B5" s="246" t="s">
        <v>4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"/>
    </row>
    <row r="6" spans="1:19" ht="16.5" customHeight="1" x14ac:dyDescent="0.45">
      <c r="A6" s="6"/>
      <c r="B6" s="293" t="s">
        <v>7</v>
      </c>
      <c r="C6" s="294"/>
      <c r="D6" s="295"/>
      <c r="E6" s="185" t="s">
        <v>40</v>
      </c>
      <c r="F6" s="296" t="s">
        <v>41</v>
      </c>
      <c r="G6" s="296"/>
      <c r="H6" s="296"/>
      <c r="I6" s="297"/>
      <c r="J6" s="8"/>
      <c r="K6" s="293" t="s">
        <v>2</v>
      </c>
      <c r="L6" s="294"/>
      <c r="M6" s="295"/>
      <c r="N6" s="298" t="s">
        <v>68</v>
      </c>
      <c r="O6" s="296"/>
      <c r="P6" s="296"/>
      <c r="Q6" s="296"/>
      <c r="R6" s="297"/>
      <c r="S6" s="16"/>
    </row>
    <row r="7" spans="1:19" ht="16.5" customHeight="1" x14ac:dyDescent="0.45">
      <c r="A7" s="6"/>
      <c r="B7" s="269" t="s">
        <v>5</v>
      </c>
      <c r="C7" s="270"/>
      <c r="D7" s="271"/>
      <c r="E7" s="272" t="s">
        <v>65</v>
      </c>
      <c r="F7" s="272"/>
      <c r="G7" s="272"/>
      <c r="H7" s="272"/>
      <c r="I7" s="273"/>
      <c r="J7" s="8"/>
      <c r="K7" s="269" t="s">
        <v>8</v>
      </c>
      <c r="L7" s="270"/>
      <c r="M7" s="271"/>
      <c r="N7" s="274" t="s">
        <v>69</v>
      </c>
      <c r="O7" s="275"/>
      <c r="P7" s="275"/>
      <c r="Q7" s="275"/>
      <c r="R7" s="276"/>
      <c r="S7" s="16"/>
    </row>
    <row r="8" spans="1:19" ht="16.5" customHeight="1" thickBot="1" x14ac:dyDescent="0.5">
      <c r="A8" s="6"/>
      <c r="B8" s="277" t="s">
        <v>60</v>
      </c>
      <c r="C8" s="278"/>
      <c r="D8" s="279"/>
      <c r="E8" s="283" t="s">
        <v>58</v>
      </c>
      <c r="F8" s="284"/>
      <c r="G8" s="285" t="s">
        <v>66</v>
      </c>
      <c r="H8" s="285"/>
      <c r="I8" s="163" t="s">
        <v>59</v>
      </c>
      <c r="J8" s="8"/>
      <c r="K8" s="286" t="s">
        <v>3</v>
      </c>
      <c r="L8" s="287"/>
      <c r="M8" s="288"/>
      <c r="N8" s="289" t="s">
        <v>70</v>
      </c>
      <c r="O8" s="289"/>
      <c r="P8" s="289"/>
      <c r="Q8" s="289"/>
      <c r="R8" s="290"/>
      <c r="S8" s="16"/>
    </row>
    <row r="9" spans="1:19" ht="16.5" customHeight="1" thickBot="1" x14ac:dyDescent="0.5">
      <c r="A9" s="6"/>
      <c r="B9" s="280"/>
      <c r="C9" s="281"/>
      <c r="D9" s="282"/>
      <c r="E9" s="291" t="s">
        <v>67</v>
      </c>
      <c r="F9" s="289"/>
      <c r="G9" s="289"/>
      <c r="H9" s="289"/>
      <c r="I9" s="290"/>
      <c r="J9" s="8"/>
      <c r="K9" s="79"/>
      <c r="L9" s="79"/>
      <c r="M9" s="79"/>
      <c r="N9" s="80"/>
      <c r="O9" s="80"/>
      <c r="P9" s="80"/>
      <c r="Q9" s="80"/>
      <c r="R9" s="80"/>
      <c r="S9" s="78"/>
    </row>
    <row r="10" spans="1:19" ht="5.0999999999999996" customHeight="1" x14ac:dyDescent="0.45">
      <c r="A10" s="6"/>
      <c r="B10" s="14"/>
      <c r="C10" s="14"/>
      <c r="D10" s="14"/>
      <c r="E10" s="14"/>
      <c r="F10" s="14"/>
      <c r="G10" s="14"/>
      <c r="H10" s="7"/>
      <c r="I10" s="7"/>
      <c r="J10" s="14"/>
      <c r="K10" s="14"/>
      <c r="L10" s="14"/>
      <c r="M10" s="14"/>
      <c r="N10" s="14"/>
      <c r="O10" s="7"/>
      <c r="P10" s="8"/>
      <c r="Q10" s="8"/>
      <c r="R10" s="8"/>
      <c r="S10" s="13"/>
    </row>
    <row r="11" spans="1:19" ht="16.5" customHeight="1" thickBot="1" x14ac:dyDescent="0.2">
      <c r="A11" s="6"/>
      <c r="B11" s="246" t="s">
        <v>39</v>
      </c>
      <c r="C11" s="246"/>
      <c r="D11" s="246"/>
      <c r="E11" s="246"/>
      <c r="F11" s="246"/>
      <c r="G11" s="246"/>
      <c r="H11" s="246"/>
      <c r="I11" s="246"/>
      <c r="J11" s="246"/>
      <c r="K11" s="247" t="str">
        <f>IF(P14&lt;0,"▼ 車いすご利用の園児数を正しく入力してください。","")</f>
        <v/>
      </c>
      <c r="L11" s="247"/>
      <c r="M11" s="247"/>
      <c r="N11" s="247"/>
      <c r="O11" s="247"/>
      <c r="P11" s="247"/>
      <c r="Q11" s="247"/>
      <c r="R11" s="247"/>
      <c r="S11" s="2"/>
    </row>
    <row r="12" spans="1:19" ht="16.5" customHeight="1" thickBot="1" x14ac:dyDescent="0.5">
      <c r="A12" s="6"/>
      <c r="B12" s="248" t="s">
        <v>9</v>
      </c>
      <c r="C12" s="249"/>
      <c r="D12" s="9" t="s">
        <v>13</v>
      </c>
      <c r="E12" s="252">
        <v>30</v>
      </c>
      <c r="F12" s="252"/>
      <c r="G12" s="252"/>
      <c r="H12" s="252"/>
      <c r="I12" s="17" t="s">
        <v>6</v>
      </c>
      <c r="J12" s="253" t="s">
        <v>72</v>
      </c>
      <c r="K12" s="254"/>
      <c r="L12" s="254"/>
      <c r="M12" s="254"/>
      <c r="N12" s="254"/>
      <c r="O12" s="255"/>
      <c r="P12" s="256">
        <v>3</v>
      </c>
      <c r="Q12" s="256"/>
      <c r="R12" s="81" t="s">
        <v>6</v>
      </c>
      <c r="S12" s="2"/>
    </row>
    <row r="13" spans="1:19" ht="16.5" customHeight="1" thickTop="1" thickBot="1" x14ac:dyDescent="0.5">
      <c r="A13" s="6"/>
      <c r="B13" s="250"/>
      <c r="C13" s="251"/>
      <c r="D13" s="10" t="s">
        <v>14</v>
      </c>
      <c r="E13" s="257">
        <v>5</v>
      </c>
      <c r="F13" s="257"/>
      <c r="G13" s="257"/>
      <c r="H13" s="257"/>
      <c r="I13" s="18" t="s">
        <v>6</v>
      </c>
      <c r="J13" s="258"/>
      <c r="K13" s="259"/>
      <c r="L13" s="260" t="s">
        <v>73</v>
      </c>
      <c r="M13" s="260"/>
      <c r="N13" s="260"/>
      <c r="O13" s="261"/>
      <c r="P13" s="262">
        <v>2</v>
      </c>
      <c r="Q13" s="262"/>
      <c r="R13" s="131" t="s">
        <v>6</v>
      </c>
      <c r="S13" s="2"/>
    </row>
    <row r="14" spans="1:19" ht="16.5" customHeight="1" thickBot="1" x14ac:dyDescent="0.5">
      <c r="A14" s="6"/>
      <c r="B14" s="263" t="s">
        <v>35</v>
      </c>
      <c r="C14" s="264"/>
      <c r="D14" s="11" t="s">
        <v>15</v>
      </c>
      <c r="E14" s="265">
        <f>SUM(E12:H13)</f>
        <v>35</v>
      </c>
      <c r="F14" s="265"/>
      <c r="G14" s="265"/>
      <c r="H14" s="265"/>
      <c r="I14" s="45" t="s">
        <v>6</v>
      </c>
      <c r="J14" s="258"/>
      <c r="K14" s="259"/>
      <c r="L14" s="266" t="s">
        <v>62</v>
      </c>
      <c r="M14" s="266"/>
      <c r="N14" s="266"/>
      <c r="O14" s="267"/>
      <c r="P14" s="268">
        <f>P12-P13</f>
        <v>1</v>
      </c>
      <c r="Q14" s="268"/>
      <c r="R14" s="96" t="s">
        <v>6</v>
      </c>
      <c r="S14" s="2"/>
    </row>
    <row r="15" spans="1:19" ht="5.0999999999999996" customHeight="1" x14ac:dyDescent="0.45">
      <c r="A15" s="6"/>
      <c r="B15" s="19"/>
      <c r="C15" s="19"/>
      <c r="D15" s="20"/>
      <c r="E15" s="20"/>
      <c r="F15" s="20"/>
      <c r="G15" s="20"/>
      <c r="H15" s="20"/>
      <c r="I15" s="21"/>
      <c r="J15" s="8"/>
      <c r="K15" s="8"/>
      <c r="L15" s="8"/>
      <c r="M15" s="8"/>
      <c r="N15" s="8"/>
      <c r="O15" s="7"/>
      <c r="P15" s="7"/>
      <c r="Q15" s="7"/>
      <c r="R15" s="7"/>
      <c r="S15" s="2"/>
    </row>
    <row r="16" spans="1:19" ht="33" customHeight="1" thickBot="1" x14ac:dyDescent="0.5">
      <c r="A16" s="6"/>
      <c r="B16" s="225" t="s">
        <v>51</v>
      </c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"/>
    </row>
    <row r="17" spans="1:19" ht="16.5" customHeight="1" thickBot="1" x14ac:dyDescent="0.5">
      <c r="A17" s="6"/>
      <c r="B17" s="240" t="s">
        <v>11</v>
      </c>
      <c r="C17" s="241"/>
      <c r="D17" s="242"/>
      <c r="E17" s="231" t="s">
        <v>71</v>
      </c>
      <c r="F17" s="232"/>
      <c r="G17" s="232"/>
      <c r="H17" s="232"/>
      <c r="I17" s="243"/>
      <c r="J17" s="22"/>
      <c r="K17" s="229" t="s">
        <v>12</v>
      </c>
      <c r="L17" s="230"/>
      <c r="M17" s="244"/>
      <c r="N17" s="231" t="s">
        <v>44</v>
      </c>
      <c r="O17" s="232"/>
      <c r="P17" s="232"/>
      <c r="Q17" s="232"/>
      <c r="R17" s="243"/>
      <c r="S17" s="2"/>
    </row>
    <row r="18" spans="1:19" ht="16.5" customHeight="1" x14ac:dyDescent="0.45">
      <c r="A18" s="6"/>
      <c r="B18" s="36" t="s">
        <v>52</v>
      </c>
      <c r="C18" s="32"/>
      <c r="D18" s="32"/>
      <c r="E18" s="32"/>
      <c r="F18" s="32"/>
      <c r="G18" s="32"/>
      <c r="H18" s="32"/>
      <c r="I18" s="32"/>
      <c r="J18" s="32"/>
      <c r="K18" s="36" t="s">
        <v>50</v>
      </c>
      <c r="L18" s="32"/>
      <c r="M18" s="32"/>
      <c r="N18" s="32"/>
      <c r="O18" s="32"/>
      <c r="P18" s="32"/>
      <c r="Q18" s="32"/>
      <c r="R18" s="32"/>
      <c r="S18" s="2"/>
    </row>
    <row r="19" spans="1:19" ht="5.0999999999999996" customHeight="1" x14ac:dyDescent="0.45">
      <c r="A19" s="6"/>
      <c r="B19" s="21"/>
      <c r="C19" s="132"/>
      <c r="D19" s="132"/>
      <c r="E19" s="132"/>
      <c r="F19" s="132"/>
      <c r="G19" s="132"/>
      <c r="H19" s="132"/>
      <c r="I19" s="132"/>
      <c r="J19" s="132"/>
      <c r="K19" s="21"/>
      <c r="L19" s="132"/>
      <c r="M19" s="132"/>
      <c r="N19" s="132"/>
      <c r="O19" s="132"/>
      <c r="P19" s="132"/>
      <c r="Q19" s="132"/>
      <c r="R19" s="132"/>
      <c r="S19" s="2"/>
    </row>
    <row r="20" spans="1:19" ht="16.5" customHeight="1" thickBot="1" x14ac:dyDescent="0.5">
      <c r="A20" s="6"/>
      <c r="B20" s="21" t="s">
        <v>75</v>
      </c>
      <c r="C20" s="132"/>
      <c r="D20" s="132"/>
      <c r="E20" s="132"/>
      <c r="F20" s="132"/>
      <c r="G20" s="132"/>
      <c r="H20" s="132"/>
      <c r="I20" s="132"/>
      <c r="J20" s="132"/>
      <c r="K20" s="21"/>
      <c r="L20" s="132"/>
      <c r="M20" s="132"/>
      <c r="N20" s="132"/>
      <c r="O20" s="132"/>
      <c r="P20" s="132"/>
      <c r="Q20" s="132"/>
      <c r="R20" s="132"/>
      <c r="S20" s="2"/>
    </row>
    <row r="21" spans="1:19" ht="16.5" customHeight="1" thickBot="1" x14ac:dyDescent="0.5">
      <c r="A21" s="6"/>
      <c r="B21" s="229" t="s">
        <v>63</v>
      </c>
      <c r="C21" s="230"/>
      <c r="D21" s="230"/>
      <c r="E21" s="231" t="s">
        <v>42</v>
      </c>
      <c r="F21" s="232"/>
      <c r="G21" s="38" t="s">
        <v>37</v>
      </c>
      <c r="H21" s="186">
        <v>2</v>
      </c>
      <c r="I21" s="39" t="s">
        <v>36</v>
      </c>
      <c r="J21" s="37"/>
      <c r="K21" s="233" t="s">
        <v>64</v>
      </c>
      <c r="L21" s="234"/>
      <c r="M21" s="234"/>
      <c r="N21" s="235" t="s">
        <v>151</v>
      </c>
      <c r="O21" s="236"/>
      <c r="P21" s="40" t="s">
        <v>37</v>
      </c>
      <c r="Q21" s="187"/>
      <c r="R21" s="41" t="s">
        <v>36</v>
      </c>
      <c r="S21" s="2"/>
    </row>
    <row r="22" spans="1:19" ht="9" customHeight="1" x14ac:dyDescent="0.45">
      <c r="A22" s="6"/>
      <c r="B22" s="14"/>
      <c r="C22" s="14"/>
      <c r="D22" s="20"/>
      <c r="E22" s="20"/>
      <c r="F22" s="21"/>
      <c r="G22" s="14"/>
      <c r="H22" s="14"/>
      <c r="I22" s="14"/>
      <c r="J22" s="245" t="s">
        <v>149</v>
      </c>
      <c r="K22" s="245"/>
      <c r="L22" s="245"/>
      <c r="M22" s="245"/>
      <c r="N22" s="245"/>
      <c r="O22" s="245"/>
      <c r="P22" s="245"/>
      <c r="Q22" s="245"/>
      <c r="R22" s="245"/>
      <c r="S22" s="13"/>
    </row>
    <row r="23" spans="1:19" ht="15.6" customHeight="1" x14ac:dyDescent="0.45">
      <c r="A23" s="6"/>
      <c r="B23" s="223" t="s">
        <v>167</v>
      </c>
      <c r="C23" s="14"/>
      <c r="D23" s="20"/>
      <c r="E23" s="20"/>
      <c r="F23" s="21"/>
      <c r="G23" s="14"/>
      <c r="H23" s="14"/>
      <c r="I23" s="14"/>
      <c r="J23" s="220"/>
      <c r="K23" s="220"/>
      <c r="L23" s="220"/>
      <c r="M23" s="220"/>
      <c r="N23" s="220"/>
      <c r="O23" s="220"/>
      <c r="P23" s="220"/>
      <c r="Q23" s="220"/>
      <c r="R23" s="220"/>
      <c r="S23" s="13"/>
    </row>
    <row r="24" spans="1:19" ht="33" customHeight="1" thickBot="1" x14ac:dyDescent="0.5">
      <c r="A24" s="23"/>
      <c r="B24" s="237" t="s">
        <v>61</v>
      </c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9"/>
      <c r="O24" s="239"/>
      <c r="P24" s="239"/>
      <c r="Q24" s="239"/>
      <c r="R24" s="239"/>
      <c r="S24" s="2"/>
    </row>
    <row r="25" spans="1:19" ht="10.5" customHeight="1" x14ac:dyDescent="0.45">
      <c r="A25" s="23"/>
      <c r="B25" s="144" t="s">
        <v>1</v>
      </c>
      <c r="C25" s="151">
        <v>46154</v>
      </c>
      <c r="D25" s="151">
        <v>46155</v>
      </c>
      <c r="E25" s="151">
        <v>46156</v>
      </c>
      <c r="F25" s="151">
        <v>46161</v>
      </c>
      <c r="G25" s="151">
        <v>46162</v>
      </c>
      <c r="H25" s="151">
        <v>46163</v>
      </c>
      <c r="I25" s="151">
        <v>46164</v>
      </c>
      <c r="J25" s="151">
        <v>46168</v>
      </c>
      <c r="K25" s="151">
        <v>46169</v>
      </c>
      <c r="L25" s="151">
        <v>46170</v>
      </c>
      <c r="M25" s="155">
        <v>46171</v>
      </c>
      <c r="N25" s="180" t="s">
        <v>140</v>
      </c>
      <c r="O25" s="180" t="s">
        <v>140</v>
      </c>
      <c r="P25" s="180" t="s">
        <v>140</v>
      </c>
      <c r="Q25" s="181" t="s">
        <v>140</v>
      </c>
      <c r="R25" s="181" t="s">
        <v>140</v>
      </c>
      <c r="S25" s="26"/>
    </row>
    <row r="26" spans="1:19" ht="10.5" customHeight="1" thickBot="1" x14ac:dyDescent="0.5">
      <c r="A26" s="23"/>
      <c r="B26" s="145" t="s">
        <v>10</v>
      </c>
      <c r="C26" s="150" t="str">
        <f>TEXT(C25,"aaa")</f>
        <v>火</v>
      </c>
      <c r="D26" s="150" t="str">
        <f t="shared" ref="D26:R26" si="0">TEXT(D25,"aaa")</f>
        <v>水</v>
      </c>
      <c r="E26" s="150" t="str">
        <f t="shared" si="0"/>
        <v>木</v>
      </c>
      <c r="F26" s="150" t="str">
        <f t="shared" si="0"/>
        <v>火</v>
      </c>
      <c r="G26" s="150" t="str">
        <f t="shared" si="0"/>
        <v>水</v>
      </c>
      <c r="H26" s="150" t="str">
        <f t="shared" si="0"/>
        <v>木</v>
      </c>
      <c r="I26" s="150" t="str">
        <f t="shared" si="0"/>
        <v>金</v>
      </c>
      <c r="J26" s="150" t="str">
        <f t="shared" si="0"/>
        <v>火</v>
      </c>
      <c r="K26" s="150" t="str">
        <f t="shared" si="0"/>
        <v>水</v>
      </c>
      <c r="L26" s="150" t="str">
        <f t="shared" si="0"/>
        <v>木</v>
      </c>
      <c r="M26" s="148" t="str">
        <f t="shared" si="0"/>
        <v>金</v>
      </c>
      <c r="N26" s="182" t="str">
        <f t="shared" si="0"/>
        <v>─</v>
      </c>
      <c r="O26" s="182" t="str">
        <f t="shared" si="0"/>
        <v>─</v>
      </c>
      <c r="P26" s="182" t="str">
        <f t="shared" si="0"/>
        <v>─</v>
      </c>
      <c r="Q26" s="182" t="str">
        <f t="shared" si="0"/>
        <v>─</v>
      </c>
      <c r="R26" s="182" t="str">
        <f t="shared" si="0"/>
        <v>─</v>
      </c>
      <c r="S26" s="26"/>
    </row>
    <row r="27" spans="1:19" ht="18.75" customHeight="1" x14ac:dyDescent="0.45">
      <c r="A27" s="23"/>
      <c r="B27" s="33">
        <v>0.4236111111111111</v>
      </c>
      <c r="C27" s="204"/>
      <c r="D27" s="112"/>
      <c r="E27" s="112"/>
      <c r="F27" s="112"/>
      <c r="G27" s="112"/>
      <c r="H27" s="112"/>
      <c r="I27" s="112"/>
      <c r="J27" s="112"/>
      <c r="K27" s="112"/>
      <c r="L27" s="112"/>
      <c r="M27" s="170"/>
      <c r="N27" s="183"/>
      <c r="O27" s="183"/>
      <c r="P27" s="183"/>
      <c r="Q27" s="183"/>
      <c r="R27" s="183"/>
      <c r="S27" s="26"/>
    </row>
    <row r="28" spans="1:19" ht="18.75" customHeight="1" x14ac:dyDescent="0.45">
      <c r="A28" s="23"/>
      <c r="B28" s="34">
        <v>0.47222222222222227</v>
      </c>
      <c r="C28" s="139"/>
      <c r="D28" s="198"/>
      <c r="E28" s="198"/>
      <c r="F28" s="198"/>
      <c r="G28" s="113"/>
      <c r="H28" s="198"/>
      <c r="I28" s="198"/>
      <c r="J28" s="198"/>
      <c r="K28" s="198"/>
      <c r="L28" s="113"/>
      <c r="M28" s="206"/>
      <c r="N28" s="183"/>
      <c r="O28" s="183"/>
      <c r="P28" s="183"/>
      <c r="Q28" s="183"/>
      <c r="R28" s="183"/>
      <c r="S28" s="26"/>
    </row>
    <row r="29" spans="1:19" ht="18.75" customHeight="1" thickBot="1" x14ac:dyDescent="0.5">
      <c r="A29" s="23"/>
      <c r="B29" s="35">
        <v>0.52777777777777779</v>
      </c>
      <c r="C29" s="200"/>
      <c r="D29" s="115"/>
      <c r="E29" s="115"/>
      <c r="F29" s="115"/>
      <c r="G29" s="200"/>
      <c r="H29" s="115"/>
      <c r="I29" s="115"/>
      <c r="J29" s="115"/>
      <c r="K29" s="115"/>
      <c r="L29" s="200"/>
      <c r="M29" s="172"/>
      <c r="N29" s="183"/>
      <c r="O29" s="183"/>
      <c r="P29" s="183"/>
      <c r="Q29" s="183"/>
      <c r="R29" s="183"/>
      <c r="S29" s="26"/>
    </row>
    <row r="30" spans="1:19" ht="6" customHeight="1" thickBot="1" x14ac:dyDescent="0.5">
      <c r="A30" s="23"/>
      <c r="B30" s="190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2"/>
      <c r="O30" s="192"/>
      <c r="P30" s="192"/>
      <c r="Q30" s="192"/>
      <c r="R30" s="20"/>
      <c r="S30" s="26"/>
    </row>
    <row r="31" spans="1:19" ht="10.5" customHeight="1" x14ac:dyDescent="0.45">
      <c r="A31" s="23"/>
      <c r="B31" s="149" t="s">
        <v>1</v>
      </c>
      <c r="C31" s="153">
        <v>46175</v>
      </c>
      <c r="D31" s="153">
        <v>46176</v>
      </c>
      <c r="E31" s="153">
        <v>46177</v>
      </c>
      <c r="F31" s="153">
        <v>46178</v>
      </c>
      <c r="G31" s="154">
        <v>46182</v>
      </c>
      <c r="H31" s="154">
        <v>46183</v>
      </c>
      <c r="I31" s="154">
        <v>46184</v>
      </c>
      <c r="J31" s="154">
        <v>46185</v>
      </c>
      <c r="K31" s="154">
        <v>46189</v>
      </c>
      <c r="L31" s="154">
        <v>46190</v>
      </c>
      <c r="M31" s="154">
        <v>46191</v>
      </c>
      <c r="N31" s="154">
        <v>46196</v>
      </c>
      <c r="O31" s="154">
        <v>46197</v>
      </c>
      <c r="P31" s="154">
        <v>46198</v>
      </c>
      <c r="Q31" s="154">
        <v>46199</v>
      </c>
      <c r="R31" s="169">
        <v>46203</v>
      </c>
      <c r="S31" s="210" t="s">
        <v>140</v>
      </c>
    </row>
    <row r="32" spans="1:19" ht="10.5" customHeight="1" thickBot="1" x14ac:dyDescent="0.5">
      <c r="A32" s="23"/>
      <c r="B32" s="145" t="s">
        <v>10</v>
      </c>
      <c r="C32" s="150" t="str">
        <f>TEXT(C31,"aaa")</f>
        <v>火</v>
      </c>
      <c r="D32" s="150" t="str">
        <f t="shared" ref="D32:S32" si="1">TEXT(D31,"aaa")</f>
        <v>水</v>
      </c>
      <c r="E32" s="150" t="str">
        <f t="shared" si="1"/>
        <v>木</v>
      </c>
      <c r="F32" s="150" t="str">
        <f t="shared" si="1"/>
        <v>金</v>
      </c>
      <c r="G32" s="150" t="str">
        <f t="shared" si="1"/>
        <v>火</v>
      </c>
      <c r="H32" s="150" t="str">
        <f t="shared" si="1"/>
        <v>水</v>
      </c>
      <c r="I32" s="150" t="str">
        <f t="shared" si="1"/>
        <v>木</v>
      </c>
      <c r="J32" s="150" t="str">
        <f t="shared" si="1"/>
        <v>金</v>
      </c>
      <c r="K32" s="150" t="str">
        <f t="shared" si="1"/>
        <v>火</v>
      </c>
      <c r="L32" s="150" t="str">
        <f t="shared" si="1"/>
        <v>水</v>
      </c>
      <c r="M32" s="150" t="str">
        <f t="shared" si="1"/>
        <v>木</v>
      </c>
      <c r="N32" s="150" t="str">
        <f t="shared" si="1"/>
        <v>火</v>
      </c>
      <c r="O32" s="150" t="str">
        <f t="shared" si="1"/>
        <v>水</v>
      </c>
      <c r="P32" s="150" t="str">
        <f t="shared" si="1"/>
        <v>木</v>
      </c>
      <c r="Q32" s="150" t="str">
        <f t="shared" si="1"/>
        <v>金</v>
      </c>
      <c r="R32" s="148" t="str">
        <f t="shared" si="1"/>
        <v>火</v>
      </c>
      <c r="S32" s="211" t="str">
        <f t="shared" si="1"/>
        <v>─</v>
      </c>
    </row>
    <row r="33" spans="1:19" ht="18.75" customHeight="1" x14ac:dyDescent="0.45">
      <c r="A33" s="23"/>
      <c r="B33" s="33">
        <v>0.4236111111111111</v>
      </c>
      <c r="C33" s="164"/>
      <c r="D33" s="112"/>
      <c r="E33" s="112"/>
      <c r="F33" s="112"/>
      <c r="G33" s="112"/>
      <c r="H33" s="112"/>
      <c r="I33" s="112"/>
      <c r="J33" s="198"/>
      <c r="K33" s="112"/>
      <c r="L33" s="112"/>
      <c r="M33" s="112"/>
      <c r="N33" s="198"/>
      <c r="O33" s="198"/>
      <c r="P33" s="198"/>
      <c r="Q33" s="112"/>
      <c r="R33" s="170"/>
      <c r="S33" s="212"/>
    </row>
    <row r="34" spans="1:19" ht="18.75" customHeight="1" x14ac:dyDescent="0.45">
      <c r="A34" s="23"/>
      <c r="B34" s="34">
        <v>0.47222222222222227</v>
      </c>
      <c r="C34" s="198"/>
      <c r="D34" s="198"/>
      <c r="E34" s="198"/>
      <c r="F34" s="113"/>
      <c r="G34" s="113"/>
      <c r="H34" s="198"/>
      <c r="I34" s="198"/>
      <c r="J34" s="198"/>
      <c r="K34" s="198"/>
      <c r="L34" s="113"/>
      <c r="M34" s="198"/>
      <c r="N34" s="198"/>
      <c r="O34" s="198"/>
      <c r="P34" s="113"/>
      <c r="Q34" s="198"/>
      <c r="R34" s="171"/>
      <c r="S34" s="212"/>
    </row>
    <row r="35" spans="1:19" ht="18.75" customHeight="1" thickBot="1" x14ac:dyDescent="0.5">
      <c r="A35" s="23"/>
      <c r="B35" s="35">
        <v>0.52777777777777779</v>
      </c>
      <c r="C35" s="114"/>
      <c r="D35" s="115"/>
      <c r="E35" s="115"/>
      <c r="F35" s="200"/>
      <c r="G35" s="200"/>
      <c r="H35" s="115"/>
      <c r="I35" s="200"/>
      <c r="J35" s="115"/>
      <c r="K35" s="115"/>
      <c r="L35" s="200"/>
      <c r="M35" s="115"/>
      <c r="N35" s="115"/>
      <c r="O35" s="115"/>
      <c r="P35" s="200"/>
      <c r="Q35" s="115"/>
      <c r="R35" s="203"/>
      <c r="S35" s="212"/>
    </row>
    <row r="36" spans="1:19" ht="6" customHeight="1" thickBot="1" x14ac:dyDescent="0.5">
      <c r="A36" s="23"/>
      <c r="B36" s="4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20"/>
      <c r="S36" s="13"/>
    </row>
    <row r="37" spans="1:19" ht="10.5" customHeight="1" x14ac:dyDescent="0.45">
      <c r="A37" s="23"/>
      <c r="B37" s="144" t="s">
        <v>1</v>
      </c>
      <c r="C37" s="151">
        <v>46204</v>
      </c>
      <c r="D37" s="151">
        <v>46205</v>
      </c>
      <c r="E37" s="151">
        <v>46206</v>
      </c>
      <c r="F37" s="152">
        <v>46210</v>
      </c>
      <c r="G37" s="152">
        <v>46211</v>
      </c>
      <c r="H37" s="152">
        <v>46212</v>
      </c>
      <c r="I37" s="152">
        <v>46213</v>
      </c>
      <c r="J37" s="152">
        <v>46217</v>
      </c>
      <c r="K37" s="152">
        <v>46218</v>
      </c>
      <c r="L37" s="155">
        <v>46219</v>
      </c>
      <c r="M37" s="180" t="s">
        <v>140</v>
      </c>
      <c r="N37" s="180"/>
      <c r="O37" s="181" t="s">
        <v>140</v>
      </c>
      <c r="P37" s="181" t="s">
        <v>140</v>
      </c>
      <c r="Q37" s="181" t="s">
        <v>140</v>
      </c>
      <c r="R37" s="181" t="s">
        <v>140</v>
      </c>
      <c r="S37" s="26"/>
    </row>
    <row r="38" spans="1:19" ht="10.5" customHeight="1" thickBot="1" x14ac:dyDescent="0.5">
      <c r="A38" s="23"/>
      <c r="B38" s="145" t="s">
        <v>10</v>
      </c>
      <c r="C38" s="150" t="str">
        <f>TEXT(C37,"aaa")</f>
        <v>水</v>
      </c>
      <c r="D38" s="146" t="str">
        <f t="shared" ref="D38:L38" si="2">TEXT(D37,"aaa")</f>
        <v>木</v>
      </c>
      <c r="E38" s="146" t="str">
        <f t="shared" si="2"/>
        <v>金</v>
      </c>
      <c r="F38" s="146" t="str">
        <f t="shared" si="2"/>
        <v>火</v>
      </c>
      <c r="G38" s="146" t="str">
        <f t="shared" si="2"/>
        <v>水</v>
      </c>
      <c r="H38" s="146" t="str">
        <f t="shared" si="2"/>
        <v>木</v>
      </c>
      <c r="I38" s="146" t="str">
        <f t="shared" si="2"/>
        <v>金</v>
      </c>
      <c r="J38" s="146" t="str">
        <f t="shared" si="2"/>
        <v>火</v>
      </c>
      <c r="K38" s="146" t="str">
        <f t="shared" si="2"/>
        <v>水</v>
      </c>
      <c r="L38" s="148" t="str">
        <f t="shared" si="2"/>
        <v>木</v>
      </c>
      <c r="M38" s="217"/>
      <c r="N38" s="182" t="str">
        <f>TEXT(M37,"aaa")</f>
        <v>─</v>
      </c>
      <c r="O38" s="182" t="str">
        <f>TEXT(O37,"aaa")</f>
        <v>─</v>
      </c>
      <c r="P38" s="182" t="str">
        <f>TEXT(P37,"aaa")</f>
        <v>─</v>
      </c>
      <c r="Q38" s="182" t="str">
        <f>TEXT(Q37,"aaa")</f>
        <v>─</v>
      </c>
      <c r="R38" s="182" t="str">
        <f>TEXT(R37,"aaa")</f>
        <v>─</v>
      </c>
      <c r="S38" s="26"/>
    </row>
    <row r="39" spans="1:19" ht="18.75" customHeight="1" x14ac:dyDescent="0.45">
      <c r="A39" s="23"/>
      <c r="B39" s="33">
        <v>0.4236111111111111</v>
      </c>
      <c r="C39" s="164"/>
      <c r="D39" s="112"/>
      <c r="E39" s="112"/>
      <c r="F39" s="112"/>
      <c r="G39" s="112"/>
      <c r="H39" s="112"/>
      <c r="I39" s="112"/>
      <c r="J39" s="112"/>
      <c r="K39" s="112"/>
      <c r="L39" s="170"/>
      <c r="M39" s="218"/>
      <c r="N39" s="183"/>
      <c r="O39" s="183"/>
      <c r="P39" s="183"/>
      <c r="Q39" s="183"/>
      <c r="R39" s="183"/>
      <c r="S39" s="26"/>
    </row>
    <row r="40" spans="1:19" ht="18.75" customHeight="1" x14ac:dyDescent="0.45">
      <c r="A40" s="23"/>
      <c r="B40" s="34">
        <v>0.47222222222222227</v>
      </c>
      <c r="C40" s="205"/>
      <c r="D40" s="205"/>
      <c r="E40" s="205"/>
      <c r="F40" s="205"/>
      <c r="G40" s="112"/>
      <c r="H40" s="198"/>
      <c r="I40" s="198"/>
      <c r="J40" s="198"/>
      <c r="K40" s="198"/>
      <c r="L40" s="206"/>
      <c r="M40" s="219"/>
      <c r="N40" s="183"/>
      <c r="O40" s="183"/>
      <c r="P40" s="183"/>
      <c r="Q40" s="183"/>
      <c r="R40" s="183"/>
      <c r="S40" s="26"/>
    </row>
    <row r="41" spans="1:19" ht="18.75" customHeight="1" thickBot="1" x14ac:dyDescent="0.5">
      <c r="A41" s="23"/>
      <c r="B41" s="35">
        <v>0.52777777777777779</v>
      </c>
      <c r="C41" s="114"/>
      <c r="D41" s="113"/>
      <c r="E41" s="115"/>
      <c r="F41" s="115"/>
      <c r="G41" s="198"/>
      <c r="H41" s="115"/>
      <c r="I41" s="113"/>
      <c r="J41" s="115"/>
      <c r="K41" s="113"/>
      <c r="L41" s="172"/>
      <c r="M41" s="221"/>
      <c r="N41" s="183"/>
      <c r="O41" s="183"/>
      <c r="P41" s="183"/>
      <c r="Q41" s="183"/>
      <c r="R41" s="183"/>
      <c r="S41" s="26"/>
    </row>
    <row r="42" spans="1:19" ht="6" hidden="1" customHeight="1" thickBot="1" x14ac:dyDescent="0.5">
      <c r="A42" s="23"/>
      <c r="B42" s="193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20"/>
      <c r="N42" s="20"/>
      <c r="O42" s="20"/>
      <c r="P42" s="20"/>
      <c r="Q42" s="20"/>
      <c r="R42" s="20"/>
      <c r="S42" s="26"/>
    </row>
    <row r="43" spans="1:19" s="157" customFormat="1" ht="11.25" hidden="1" customHeight="1" x14ac:dyDescent="0.5">
      <c r="A43" s="188"/>
      <c r="B43" s="140" t="s">
        <v>1</v>
      </c>
      <c r="C43" s="156" t="s">
        <v>143</v>
      </c>
      <c r="D43" s="152" t="s">
        <v>147</v>
      </c>
      <c r="E43" s="152" t="s">
        <v>147</v>
      </c>
      <c r="F43" s="152" t="s">
        <v>147</v>
      </c>
      <c r="G43" s="152" t="s">
        <v>147</v>
      </c>
      <c r="H43" s="152" t="s">
        <v>147</v>
      </c>
      <c r="I43" s="152" t="s">
        <v>147</v>
      </c>
      <c r="J43" s="152" t="s">
        <v>147</v>
      </c>
      <c r="K43" s="152" t="s">
        <v>147</v>
      </c>
      <c r="L43" s="152" t="s">
        <v>147</v>
      </c>
      <c r="M43" s="214" t="s">
        <v>147</v>
      </c>
      <c r="N43" s="166" t="s">
        <v>147</v>
      </c>
      <c r="O43" s="166" t="s">
        <v>147</v>
      </c>
      <c r="P43" s="166" t="s">
        <v>147</v>
      </c>
      <c r="Q43" s="166" t="s">
        <v>147</v>
      </c>
      <c r="R43" s="166" t="s">
        <v>140</v>
      </c>
      <c r="S43" s="189"/>
    </row>
    <row r="44" spans="1:19" s="157" customFormat="1" ht="11.25" hidden="1" customHeight="1" thickBot="1" x14ac:dyDescent="0.5">
      <c r="A44" s="188"/>
      <c r="B44" s="141" t="s">
        <v>10</v>
      </c>
      <c r="C44" s="142" t="str">
        <f>TEXT(C43,"aaa")</f>
        <v>─</v>
      </c>
      <c r="D44" s="143" t="str">
        <f t="shared" ref="D44:R44" si="3">TEXT(D43,"aaa")</f>
        <v>─</v>
      </c>
      <c r="E44" s="143" t="str">
        <f t="shared" si="3"/>
        <v>─</v>
      </c>
      <c r="F44" s="143" t="str">
        <f t="shared" si="3"/>
        <v>─</v>
      </c>
      <c r="G44" s="143" t="str">
        <f t="shared" si="3"/>
        <v>─</v>
      </c>
      <c r="H44" s="143" t="str">
        <f t="shared" si="3"/>
        <v>─</v>
      </c>
      <c r="I44" s="143" t="str">
        <f t="shared" si="3"/>
        <v>─</v>
      </c>
      <c r="J44" s="143" t="str">
        <f t="shared" si="3"/>
        <v>─</v>
      </c>
      <c r="K44" s="143" t="str">
        <f t="shared" si="3"/>
        <v>─</v>
      </c>
      <c r="L44" s="143" t="str">
        <f t="shared" si="3"/>
        <v>─</v>
      </c>
      <c r="M44" s="215" t="str">
        <f t="shared" si="3"/>
        <v>─</v>
      </c>
      <c r="N44" s="167" t="str">
        <f t="shared" si="3"/>
        <v>─</v>
      </c>
      <c r="O44" s="167" t="str">
        <f t="shared" si="3"/>
        <v>─</v>
      </c>
      <c r="P44" s="167" t="str">
        <f t="shared" si="3"/>
        <v>─</v>
      </c>
      <c r="Q44" s="167" t="str">
        <f t="shared" si="3"/>
        <v>─</v>
      </c>
      <c r="R44" s="167" t="str">
        <f t="shared" si="3"/>
        <v>─</v>
      </c>
      <c r="S44" s="189"/>
    </row>
    <row r="45" spans="1:19" ht="18.75" hidden="1" customHeight="1" x14ac:dyDescent="0.5">
      <c r="A45" s="23"/>
      <c r="B45" s="46">
        <v>0.41666666666666669</v>
      </c>
      <c r="C45" s="194"/>
      <c r="D45" s="195"/>
      <c r="E45" s="195"/>
      <c r="F45" s="195"/>
      <c r="G45" s="195"/>
      <c r="H45" s="195"/>
      <c r="I45" s="195"/>
      <c r="J45" s="195"/>
      <c r="K45" s="195"/>
      <c r="L45" s="195"/>
      <c r="M45" s="222"/>
      <c r="N45" s="196"/>
      <c r="O45" s="196"/>
      <c r="P45" s="196"/>
      <c r="Q45" s="196"/>
      <c r="R45" s="196"/>
      <c r="S45" s="26"/>
    </row>
    <row r="46" spans="1:19" ht="18.75" hidden="1" customHeight="1" x14ac:dyDescent="0.5">
      <c r="A46" s="23"/>
      <c r="B46" s="34">
        <v>0.47222222222222227</v>
      </c>
      <c r="C46" s="197"/>
      <c r="D46" s="198"/>
      <c r="E46" s="198"/>
      <c r="F46" s="198"/>
      <c r="G46" s="198"/>
      <c r="H46" s="198"/>
      <c r="I46" s="198"/>
      <c r="J46" s="198"/>
      <c r="K46" s="198"/>
      <c r="L46" s="198"/>
      <c r="M46" s="222"/>
      <c r="N46" s="196"/>
      <c r="O46" s="196"/>
      <c r="P46" s="196"/>
      <c r="Q46" s="196"/>
      <c r="R46" s="196"/>
      <c r="S46" s="26"/>
    </row>
    <row r="47" spans="1:19" ht="18.75" hidden="1" customHeight="1" thickBot="1" x14ac:dyDescent="0.5">
      <c r="A47" s="23"/>
      <c r="B47" s="35">
        <v>0.52777777777777779</v>
      </c>
      <c r="C47" s="199"/>
      <c r="D47" s="200"/>
      <c r="E47" s="200"/>
      <c r="F47" s="200"/>
      <c r="G47" s="200"/>
      <c r="H47" s="200"/>
      <c r="I47" s="200"/>
      <c r="J47" s="200"/>
      <c r="K47" s="200"/>
      <c r="L47" s="200"/>
      <c r="M47" s="222"/>
      <c r="N47" s="196"/>
      <c r="O47" s="196"/>
      <c r="P47" s="196"/>
      <c r="Q47" s="196"/>
      <c r="R47" s="196"/>
      <c r="S47" s="26"/>
    </row>
    <row r="48" spans="1:19" ht="6" customHeight="1" thickBot="1" x14ac:dyDescent="0.5">
      <c r="A48" s="23"/>
      <c r="B48" s="49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20"/>
      <c r="N48" s="20"/>
      <c r="O48" s="20"/>
      <c r="P48" s="20"/>
      <c r="Q48" s="20"/>
      <c r="R48" s="20"/>
      <c r="S48" s="26"/>
    </row>
    <row r="49" spans="1:19" ht="10.5" customHeight="1" x14ac:dyDescent="0.45">
      <c r="A49" s="23"/>
      <c r="B49" s="144" t="s">
        <v>1</v>
      </c>
      <c r="C49" s="151">
        <v>46448</v>
      </c>
      <c r="D49" s="151">
        <v>46449</v>
      </c>
      <c r="E49" s="151">
        <v>46450</v>
      </c>
      <c r="F49" s="151">
        <v>46451</v>
      </c>
      <c r="G49" s="151">
        <v>46455</v>
      </c>
      <c r="H49" s="151">
        <v>46456</v>
      </c>
      <c r="I49" s="151">
        <v>46457</v>
      </c>
      <c r="J49" s="151">
        <v>46458</v>
      </c>
      <c r="K49" s="151">
        <v>46462</v>
      </c>
      <c r="L49" s="151">
        <v>46463</v>
      </c>
      <c r="M49" s="155">
        <v>46464</v>
      </c>
      <c r="N49" s="180" t="s">
        <v>140</v>
      </c>
      <c r="O49" s="181" t="s">
        <v>140</v>
      </c>
      <c r="P49" s="181" t="s">
        <v>140</v>
      </c>
      <c r="Q49" s="181" t="s">
        <v>140</v>
      </c>
      <c r="R49" s="181" t="s">
        <v>140</v>
      </c>
      <c r="S49" s="26"/>
    </row>
    <row r="50" spans="1:19" ht="10.5" customHeight="1" thickBot="1" x14ac:dyDescent="0.5">
      <c r="A50" s="23"/>
      <c r="B50" s="145" t="s">
        <v>10</v>
      </c>
      <c r="C50" s="150" t="str">
        <f>TEXT(C49,"aaa")</f>
        <v>火</v>
      </c>
      <c r="D50" s="146" t="str">
        <f t="shared" ref="D50:R50" si="4">TEXT(D49,"aaa")</f>
        <v>水</v>
      </c>
      <c r="E50" s="146" t="str">
        <f t="shared" si="4"/>
        <v>木</v>
      </c>
      <c r="F50" s="146" t="str">
        <f t="shared" si="4"/>
        <v>金</v>
      </c>
      <c r="G50" s="146" t="str">
        <f t="shared" si="4"/>
        <v>火</v>
      </c>
      <c r="H50" s="146" t="str">
        <f t="shared" si="4"/>
        <v>水</v>
      </c>
      <c r="I50" s="146" t="str">
        <f t="shared" si="4"/>
        <v>木</v>
      </c>
      <c r="J50" s="146" t="str">
        <f t="shared" si="4"/>
        <v>金</v>
      </c>
      <c r="K50" s="146" t="str">
        <f t="shared" si="4"/>
        <v>火</v>
      </c>
      <c r="L50" s="147" t="str">
        <f t="shared" si="4"/>
        <v>水</v>
      </c>
      <c r="M50" s="148" t="str">
        <f t="shared" si="4"/>
        <v>木</v>
      </c>
      <c r="N50" s="182" t="str">
        <f t="shared" si="4"/>
        <v>─</v>
      </c>
      <c r="O50" s="182" t="str">
        <f t="shared" si="4"/>
        <v>─</v>
      </c>
      <c r="P50" s="182" t="str">
        <f t="shared" si="4"/>
        <v>─</v>
      </c>
      <c r="Q50" s="182" t="str">
        <f t="shared" si="4"/>
        <v>─</v>
      </c>
      <c r="R50" s="182" t="str">
        <f t="shared" si="4"/>
        <v>─</v>
      </c>
      <c r="S50" s="26"/>
    </row>
    <row r="51" spans="1:19" ht="18.75" customHeight="1" x14ac:dyDescent="0.45">
      <c r="A51" s="23"/>
      <c r="B51" s="33">
        <v>0.4236111111111111</v>
      </c>
      <c r="C51" s="198"/>
      <c r="D51" s="112"/>
      <c r="E51" s="112"/>
      <c r="F51" s="112"/>
      <c r="G51" s="112"/>
      <c r="H51" s="112"/>
      <c r="I51" s="112"/>
      <c r="J51" s="112"/>
      <c r="K51" s="112"/>
      <c r="L51" s="112"/>
      <c r="M51" s="170"/>
      <c r="N51" s="183"/>
      <c r="O51" s="183"/>
      <c r="P51" s="183"/>
      <c r="Q51" s="183"/>
      <c r="R51" s="183"/>
      <c r="S51" s="26"/>
    </row>
    <row r="52" spans="1:19" ht="18.75" customHeight="1" x14ac:dyDescent="0.45">
      <c r="A52" s="23"/>
      <c r="B52" s="34">
        <v>0.47222222222222227</v>
      </c>
      <c r="C52" s="198"/>
      <c r="D52" s="113"/>
      <c r="E52" s="198"/>
      <c r="F52" s="198"/>
      <c r="G52" s="198"/>
      <c r="H52" s="113"/>
      <c r="I52" s="198"/>
      <c r="J52" s="198"/>
      <c r="K52" s="198"/>
      <c r="L52" s="198"/>
      <c r="M52" s="171"/>
      <c r="N52" s="183"/>
      <c r="O52" s="183"/>
      <c r="P52" s="183"/>
      <c r="Q52" s="183"/>
      <c r="R52" s="183"/>
      <c r="S52" s="26"/>
    </row>
    <row r="53" spans="1:19" ht="18.75" customHeight="1" thickBot="1" x14ac:dyDescent="0.5">
      <c r="A53" s="23"/>
      <c r="B53" s="35">
        <v>0.52777777777777779</v>
      </c>
      <c r="C53" s="115"/>
      <c r="D53" s="200"/>
      <c r="E53" s="115"/>
      <c r="F53" s="200"/>
      <c r="G53" s="115"/>
      <c r="H53" s="200"/>
      <c r="I53" s="115"/>
      <c r="J53" s="115"/>
      <c r="K53" s="115"/>
      <c r="L53" s="115"/>
      <c r="M53" s="203"/>
      <c r="N53" s="183"/>
      <c r="O53" s="183"/>
      <c r="P53" s="183"/>
      <c r="Q53" s="183"/>
      <c r="R53" s="183"/>
      <c r="S53" s="26"/>
    </row>
    <row r="54" spans="1:19" ht="6" customHeight="1" x14ac:dyDescent="0.45">
      <c r="A54" s="23"/>
      <c r="B54" s="213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6"/>
    </row>
    <row r="55" spans="1:19" ht="16.5" customHeight="1" x14ac:dyDescent="0.45">
      <c r="A55" s="23"/>
      <c r="B55" s="24" t="s">
        <v>43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6"/>
    </row>
    <row r="56" spans="1:19" ht="3" customHeight="1" thickBot="1" x14ac:dyDescent="0.5">
      <c r="A56" s="3"/>
      <c r="B56" s="27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6"/>
    </row>
    <row r="57" spans="1:19" ht="11.25" customHeight="1" thickBot="1" x14ac:dyDescent="0.5">
      <c r="A57" s="3"/>
      <c r="B57" s="86" t="s">
        <v>16</v>
      </c>
      <c r="C57" s="93" t="s">
        <v>17</v>
      </c>
      <c r="D57" s="94" t="s">
        <v>18</v>
      </c>
      <c r="E57" s="94" t="s">
        <v>19</v>
      </c>
      <c r="F57" s="94" t="s">
        <v>20</v>
      </c>
      <c r="G57" s="94" t="s">
        <v>21</v>
      </c>
      <c r="H57" s="94" t="s">
        <v>22</v>
      </c>
      <c r="I57" s="94" t="s">
        <v>23</v>
      </c>
      <c r="J57" s="94" t="s">
        <v>24</v>
      </c>
      <c r="K57" s="94" t="s">
        <v>25</v>
      </c>
      <c r="L57" s="95" t="s">
        <v>26</v>
      </c>
      <c r="M57" s="42"/>
      <c r="N57" s="42"/>
      <c r="O57" s="42"/>
      <c r="P57" s="42"/>
      <c r="Q57" s="42"/>
      <c r="R57" s="20"/>
      <c r="S57" s="26"/>
    </row>
    <row r="58" spans="1:19" ht="11.25" customHeight="1" x14ac:dyDescent="0.45">
      <c r="A58" s="3"/>
      <c r="B58" s="87" t="s">
        <v>1</v>
      </c>
      <c r="C58" s="97" t="str">
        <f>IFERROR(INDEX(C25:M25,MATCH(1,C27:M27,0)),IFERROR(INDEX(C25:M25,MATCH(1,C28:M28,0)),IFERROR(INDEX(C25:M25,MATCH(1,C29:M29,0)),IFERROR(INDEX(C31:R31,MATCH(1,C33:R33,0)),IFERROR(INDEX(C31:R31,MATCH(1,C34:R34,0)),IFERROR(INDEX(C31:R31,MATCH(1,C35:R35,0)),IFERROR(INDEX(C37:L37,MATCH(1,C39:L39,0)),IFERROR(INDEX(C37:L37,MATCH(1,C40:L40,0)),IFERROR(INDEX(C37:L37,MATCH(1,C41:L41,0)),IFERROR(INDEX(C49:M49,MATCH(1,C51:M51,0)),IFERROR(INDEX(C49:M49,MATCH(1,C52:M52,0)),IFERROR(INDEX(C49:M49,MATCH(1,C53:M53,0)),""))))))))))))</f>
        <v/>
      </c>
      <c r="D58" s="98" t="str">
        <f>IFERROR(INDEX(C25:M25,MATCH(2,C27:M27,0)),IFERROR(INDEX(C25:M25,MATCH(2,C28:M28,0)),IFERROR(INDEX(C25:M25,MATCH(2,C29:M29,0)),IFERROR(INDEX(C31:R31,MATCH(2,C33:R33,0)),IFERROR(INDEX(C31:R31,MATCH(2,C34:R34,0)),IFERROR(INDEX(C31:R31,MATCH(2,C35:R35,0)),IFERROR(INDEX(C37:L37,MATCH(2,C39:L39,0)),IFERROR(INDEX(C37:L37,MATCH(2,C40:L40,0)),IFERROR(INDEX(C37:L37,MATCH(2,C41:L41,0)),IFERROR(INDEX(C49:M49,MATCH(2,C51:M51,0)),IFERROR(INDEX(C49:M49,MATCH(2,C52:M52,0)),IFERROR(INDEX(C49:M49,MATCH(2,C53:M53,0)),""))))))))))))</f>
        <v/>
      </c>
      <c r="E58" s="98" t="str">
        <f>IFERROR(INDEX(C25:M25,MATCH(3,C27:M27,0)),IFERROR(INDEX(C25:M25,MATCH(3,C28:M28,0)),IFERROR(INDEX(C25:M25,MATCH(3,C29:M29,0)),IFERROR(INDEX(C31:R31,MATCH(3,C33:R33,0)),IFERROR(INDEX(C31:R31,MATCH(3,C34:R34,0)),IFERROR(INDEX(C31:R31,MATCH(3,C35:R35,0)),IFERROR(INDEX(C37:L37,MATCH(3,C39:L39,0)),IFERROR(INDEX(C37:L37,MATCH(3,C40:L40,0)),IFERROR(INDEX(C37:L37,MATCH(3,C41:L41,0)),IFERROR(INDEX(C49:M49,MATCH(3,C51:M51,0)),IFERROR(INDEX(C49:M49,MATCH(3,C52:M52,0)),IFERROR(INDEX(C49:M49,MATCH(3,C53:M53,0)),""))))))))))))</f>
        <v/>
      </c>
      <c r="F58" s="98" t="str">
        <f>IFERROR(INDEX(C25:M25,MATCH(4,C27:M27,0)),IFERROR(INDEX(C25:M25,MATCH(4,C28:M28,0)),IFERROR(INDEX(C25:M25,MATCH(4,C29:M29,0)),IFERROR(INDEX(C31:R31,MATCH(4,C33:R33,0)),IFERROR(INDEX(C31:R31,MATCH(4,C34:R34,0)),IFERROR(INDEX(C31:R31,MATCH(4,C35:R35,0)),IFERROR(INDEX(C37:L37,MATCH(4,C39:L39,0)),IFERROR(INDEX(C37:L37,MATCH(4,C40:L40,0)),IFERROR(INDEX(C37:L37,MATCH(4,C41:L41,0)),IFERROR(INDEX(C49:M49,MATCH(4,C51:M51,0)),IFERROR(INDEX(C49:M49,MATCH(4,C52:M52,0)),IFERROR(INDEX(C49:M49,MATCH(4,C53:M53,0)),""))))))))))))</f>
        <v/>
      </c>
      <c r="G58" s="98" t="str">
        <f>IFERROR(INDEX(C25:M25,MATCH(5,C27:M27,0)),IFERROR(INDEX(C25:M25,MATCH(5,C28:M28,0)),IFERROR(INDEX(C25:M25,MATCH(5,C29:M29,0)),IFERROR(INDEX(C31:R31,MATCH(5,C33:R33,0)),IFERROR(INDEX(C31:R31,MATCH(5,C34:R34,0)),IFERROR(INDEX(C31:R31,MATCH(5,C35:R35,0)),IFERROR(INDEX(C37:L37,MATCH(5,C39:L39,0)),IFERROR(INDEX(C37:L37,MATCH(5,C40:L40,0)),IFERROR(INDEX(C37:L37,MATCH(5,C41:L41,0)),IFERROR(INDEX(C49:M49,MATCH(5,C51:M51,0)),IFERROR(INDEX(C49:M49,MATCH(5,C52:M52,0)),IFERROR(INDEX(C49:M49,MATCH(5,C53:M53,0)),""))))))))))))</f>
        <v/>
      </c>
      <c r="H58" s="98" t="str">
        <f>IFERROR(INDEX(C25:M25,MATCH(6,C27:M27,0)),IFERROR(INDEX(C25:M25,MATCH(6,C28:M28,0)),IFERROR(INDEX(C25:M25,MATCH(6,C29:M29,0)),IFERROR(INDEX(C31:R31,MATCH(6,C33:R33,0)),IFERROR(INDEX(C31:R31,MATCH(6,C34:R34,0)),IFERROR(INDEX(C31:R31,MATCH(6,C35:R35,0)),IFERROR(INDEX(C37:L37,MATCH(6,C39:L39,0)),IFERROR(INDEX(C37:L37,MATCH(6,C40:L40,0)),IFERROR(INDEX(C37:L37,MATCH(6,C41:L41,0)),IFERROR(INDEX(C49:M49,MATCH(6,C51:M51,0)),IFERROR(INDEX(C49:M49,MATCH(6,C52:M52,0)),IFERROR(INDEX(C49:M49,MATCH(6,C53:M53,0)),""))))))))))))</f>
        <v/>
      </c>
      <c r="I58" s="98" t="str">
        <f>IFERROR(INDEX(C25:M25,MATCH(7,C27:M27,0)),IFERROR(INDEX(C25:M25,MATCH(7,C28:M28,0)),IFERROR(INDEX(C25:M25,MATCH(7,C29:M29,0)),IFERROR(INDEX(C31:R31,MATCH(7,C33:R33,0)),IFERROR(INDEX(C31:R31,MATCH(7,C34:R34,0)),IFERROR(INDEX(C31:R31,MATCH(7,C35:R35,0)),IFERROR(INDEX(C37:L37,MATCH(7,C39:L39,0)),IFERROR(INDEX(C37:L37,MATCH(7,C40:L40,0)),IFERROR(INDEX(C37:L37,MATCH(7,C41:L41,0)),IFERROR(INDEX(C49:M49,MATCH(7,C51:M51,0)),IFERROR(INDEX(C49:M49,MATCH(7,C52:M52,0)),IFERROR(INDEX(C49:M49,MATCH(7,C53:M53,0)),""))))))))))))</f>
        <v/>
      </c>
      <c r="J58" s="98" t="str">
        <f>IFERROR(INDEX(C25:M25,MATCH(8,C27:M27,0)),IFERROR(INDEX(C25:M25,MATCH(8,C28:M28,0)),IFERROR(INDEX(C25:M25,MATCH(8,C29:M29,0)),IFERROR(INDEX(C31:R31,MATCH(8,C33:R33,0)),IFERROR(INDEX(C31:R31,MATCH(8,C34:R34,0)),IFERROR(INDEX(C31:R31,MATCH(8,C35:R35,0)),IFERROR(INDEX(C37:L37,MATCH(8,C39:L39,0)),IFERROR(INDEX(C37:L37,MATCH(8,C40:L40,0)),IFERROR(INDEX(C37:L37,MATCH(8,C41:L41,0)),IFERROR(INDEX(C49:M49,MATCH(8,C51:M51,0)),IFERROR(INDEX(C49:M49,MATCH(8,C52:M52,0)),IFERROR(INDEX(C49:M49,MATCH(8,C53:M53,0)),""))))))))))))</f>
        <v/>
      </c>
      <c r="K58" s="98" t="str">
        <f>IFERROR(INDEX(C25:M25,MATCH(9,C27:M27,0)),IFERROR(INDEX(C25:M25,MATCH(9,C28:M28,0)),IFERROR(INDEX(C25:M25,MATCH(9,C29:M29,0)),IFERROR(INDEX(C31:R31,MATCH(9,C33:R33,0)),IFERROR(INDEX(C31:R31,MATCH(9,C34:R34,0)),IFERROR(INDEX(C31:R31,MATCH(9,C35:R35,0)),IFERROR(INDEX(C37:L37,MATCH(9,C39:L39,0)),IFERROR(INDEX(C37:L37,MATCH(9,C40:L40,0)),IFERROR(INDEX(C37:L37,MATCH(9,C41:L41,0)),IFERROR(INDEX(C49:M49,MATCH(9,C51:M51,0)),IFERROR(INDEX(C49:M49,MATCH(9,C52:M52,0)),IFERROR(INDEX(C49:M49,MATCH(9,C53:M53,0)),""))))))))))))</f>
        <v/>
      </c>
      <c r="L58" s="99" t="str">
        <f>IFERROR(INDEX(C25:M25,MATCH(10,C27:M27,0)),IFERROR(INDEX(C25:M25,MATCH(10,C28:M28,0)),IFERROR(INDEX(C25:M25,MATCH(10,C29:M29,0)),IFERROR(INDEX(C31:R31,MATCH(10,C33:R33,0)),IFERROR(INDEX(C31:R31,MATCH(10,C34:R34,0)),IFERROR(INDEX(C31:R31,MATCH(10,C35:R35,0)),IFERROR(INDEX(C37:L37,MATCH(10,C39:L39,0)),IFERROR(INDEX(C37:L37,MATCH(10,C40:L40,0)),IFERROR(INDEX(C37:L37,MATCH(10,C41:L41,0)),IFERROR(INDEX(C49:M49,MATCH(10,C51:M51,0)),IFERROR(INDEX(C49:M49,MATCH(10,C52:M52,0)),IFERROR(INDEX(C49:M49,MATCH(10,C53:M53,0)),""))))))))))))</f>
        <v/>
      </c>
      <c r="M58" s="43"/>
      <c r="N58" s="43"/>
      <c r="O58" s="43"/>
      <c r="P58" s="43"/>
      <c r="Q58" s="43"/>
      <c r="R58" s="20"/>
      <c r="S58" s="26"/>
    </row>
    <row r="59" spans="1:19" ht="11.25" customHeight="1" x14ac:dyDescent="0.45">
      <c r="A59" s="3"/>
      <c r="B59" s="88" t="s">
        <v>10</v>
      </c>
      <c r="C59" s="100" t="str">
        <f>TEXT(C58,"aaa")</f>
        <v/>
      </c>
      <c r="D59" s="100" t="str">
        <f t="shared" ref="D59:L59" si="5">TEXT(D58,"aaa")</f>
        <v/>
      </c>
      <c r="E59" s="100" t="str">
        <f t="shared" si="5"/>
        <v/>
      </c>
      <c r="F59" s="100" t="str">
        <f t="shared" si="5"/>
        <v/>
      </c>
      <c r="G59" s="100" t="str">
        <f t="shared" si="5"/>
        <v/>
      </c>
      <c r="H59" s="100" t="str">
        <f t="shared" si="5"/>
        <v/>
      </c>
      <c r="I59" s="100" t="str">
        <f t="shared" si="5"/>
        <v/>
      </c>
      <c r="J59" s="100" t="str">
        <f t="shared" si="5"/>
        <v/>
      </c>
      <c r="K59" s="100" t="str">
        <f t="shared" si="5"/>
        <v/>
      </c>
      <c r="L59" s="101" t="str">
        <f t="shared" si="5"/>
        <v/>
      </c>
      <c r="M59" s="43"/>
      <c r="N59" s="201"/>
      <c r="O59" s="43"/>
      <c r="P59" s="43"/>
      <c r="Q59" s="43"/>
      <c r="R59" s="20"/>
      <c r="S59" s="26"/>
    </row>
    <row r="60" spans="1:19" ht="11.25" customHeight="1" thickBot="1" x14ac:dyDescent="0.5">
      <c r="A60" s="3"/>
      <c r="B60" s="89" t="s">
        <v>27</v>
      </c>
      <c r="C60" s="102" t="str">
        <f>IF(ISNUMBER(MATCH(1,C27:M27,0)),B27,IF(ISNUMBER(MATCH(1,C28:M28,0)),B28,IF(ISNUMBER(MATCH(1,C29:M29,0)),B29,IF(ISNUMBER(MATCH(1,C33:R33,0)),B33,IF(ISNUMBER(MATCH(1,C34:R34,0)),B34,IF(ISNUMBER(MATCH(1,C35:R35,0)),B35,IF(ISNUMBER(MATCH(1,C39:L39,0)),B39,IF(ISNUMBER(MATCH(1,C40:L40,0)),B40,IF(ISNUMBER(MATCH(1,C41:L41,0)),B41,IF(ISNUMBER(MATCH(1,C51:M51,0)),B51,IF(ISNUMBER(MATCH(1,C52:M52,0)),B52,IF(ISNUMBER(MATCH(1,C53:M53,0)),B53,""))))))))))))</f>
        <v/>
      </c>
      <c r="D60" s="103" t="str">
        <f>IF(ISNUMBER(MATCH(2,C27:M27,0)),B27,IF(ISNUMBER(MATCH(2,C28:M28,0)),B28,IF(ISNUMBER(MATCH(2,C29:M29,0)),B29,IF(ISNUMBER(MATCH(2,C33:R33,0)),B33,IF(ISNUMBER(MATCH(2,C34:R34,0)),B34,IF(ISNUMBER(MATCH(2,C35:R35,0)),B35,IF(ISNUMBER(MATCH(2,C39:L39,0)),B39,IF(ISNUMBER(MATCH(2,C40:L40,0)),B40,IF(ISNUMBER(MATCH(2,C41:L41,0)),B41,IF(ISNUMBER(MATCH(2,C51:M51,0)),B51,IF(ISNUMBER(MATCH(2,C52:M52,0)),B52,IF(ISNUMBER(MATCH(2,C53:M53,0)),B53,""))))))))))))</f>
        <v/>
      </c>
      <c r="E60" s="103" t="str">
        <f>IF(ISNUMBER(MATCH(3,C27:M27,0)),B27,IF(ISNUMBER(MATCH(3,C28:M28,0)),B28,IF(ISNUMBER(MATCH(3,C29:M29,0)),B29,IF(ISNUMBER(MATCH(3,C33:R33,0)),B33,IF(ISNUMBER(MATCH(3,C34:R34,0)),B34,IF(ISNUMBER(MATCH(3,C35:R35,0)),B35,IF(ISNUMBER(MATCH(3,C39:L39,0)),B39,IF(ISNUMBER(MATCH(3,C40:L40,0)),B40,IF(ISNUMBER(MATCH(3,C41:L41,0)),B41,IF(ISNUMBER(MATCH(3,C51:M51,0)),B51,IF(ISNUMBER(MATCH(3,C52:M52,0)),B52,IF(ISNUMBER(MATCH(3,C53:M53,0)),B53,""))))))))))))</f>
        <v/>
      </c>
      <c r="F60" s="103" t="str">
        <f>IF(ISNUMBER(MATCH(4,C27:M27,0)),B27,IF(ISNUMBER(MATCH(4,C28:M28,0)),B28,IF(ISNUMBER(MATCH(4,C29:M29,0)),B29,IF(ISNUMBER(MATCH(4,C33:R33,0)),B33,IF(ISNUMBER(MATCH(4,C34:R34,0)),B34,IF(ISNUMBER(MATCH(4,C35:R35,0)),B35,IF(ISNUMBER(MATCH(4,C39:L39,0)),B39,IF(ISNUMBER(MATCH(4,C40:L40,0)),B40,IF(ISNUMBER(MATCH(4,C41:L41,0)),B41,IF(ISNUMBER(MATCH(4,C51:M51,0)),B51,IF(ISNUMBER(MATCH(4,C52:M52,0)),B52,IF(ISNUMBER(MATCH(4,C53:M53,0)),B53,""))))))))))))</f>
        <v/>
      </c>
      <c r="G60" s="103" t="str">
        <f>IF(ISNUMBER(MATCH(5,C27:M27,0)),B27,IF(ISNUMBER(MATCH(5,C28:M28,0)),B28,IF(ISNUMBER(MATCH(5,C29:M29,0)),B29,IF(ISNUMBER(MATCH(5,C33:R33,0)),B33,IF(ISNUMBER(MATCH(5,C34:R34,0)),B34,IF(ISNUMBER(MATCH(5,C35:R35,0)),B35,IF(ISNUMBER(MATCH(5,C39:L39,0)),B39,IF(ISNUMBER(MATCH(5,C40:L40,0)),B40,IF(ISNUMBER(MATCH(5,C41:L41,0)),B41,IF(ISNUMBER(MATCH(5,C51:M51,0)),B51,IF(ISNUMBER(MATCH(5,C52:M52,0)),B52,IF(ISNUMBER(MATCH(5,C53:M53,0)),B53,""))))))))))))</f>
        <v/>
      </c>
      <c r="H60" s="103" t="str">
        <f>IF(ISNUMBER(MATCH(6,C27:M27,0)),B27,IF(ISNUMBER(MATCH(6,C28:M28,0)),B28,IF(ISNUMBER(MATCH(6,C29:M29,0)),B29,IF(ISNUMBER(MATCH(6,C33:R33,0)),B33,IF(ISNUMBER(MATCH(6,C34:R34,0)),B34,IF(ISNUMBER(MATCH(6,C35:R35,0)),B35,IF(ISNUMBER(MATCH(6,C39:L39,0)),B39,IF(ISNUMBER(MATCH(6,C40:L40,0)),B40,IF(ISNUMBER(MATCH(6,C41:L41,0)),B41,IF(ISNUMBER(MATCH(6,C51:M51,0)),B51,IF(ISNUMBER(MATCH(6,C52:M52,0)),B52,IF(ISNUMBER(MATCH(6,C53:M53,0)),B53,""))))))))))))</f>
        <v/>
      </c>
      <c r="I60" s="103" t="str">
        <f>IF(ISNUMBER(MATCH(7,C27:M27,0)),B27,IF(ISNUMBER(MATCH(7,C28:M28,0)),B28,IF(ISNUMBER(MATCH(7,C29:M29,0)),B29,IF(ISNUMBER(MATCH(7,C33:R33,0)),B33,IF(ISNUMBER(MATCH(7,C34:R34,0)),B34,IF(ISNUMBER(MATCH(7,C35:R35,0)),B35,IF(ISNUMBER(MATCH(7,C39:L39,0)),B39,IF(ISNUMBER(MATCH(7,C40:L40,0)),B40,IF(ISNUMBER(MATCH(7,C41:L41,0)),B41,IF(ISNUMBER(MATCH(7,C51:M51,0)),B51,IF(ISNUMBER(MATCH(7,C52:M52,0)),B52,IF(ISNUMBER(MATCH(7,C53:M53,0)),B53,""))))))))))))</f>
        <v/>
      </c>
      <c r="J60" s="103" t="str">
        <f>IF(ISNUMBER(MATCH(8,C27:M27,0)),B27,IF(ISNUMBER(MATCH(8,C28:M28,0)),B28,IF(ISNUMBER(MATCH(8,C29:M29,0)),B29,IF(ISNUMBER(MATCH(8,C33:R33,0)),B33,IF(ISNUMBER(MATCH(8,C34:R34,0)),B34,IF(ISNUMBER(MATCH(8,C35:R35,0)),B35,IF(ISNUMBER(MATCH(8,C39:L39,0)),B39,IF(ISNUMBER(MATCH(8,C40:L40,0)),B40,IF(ISNUMBER(MATCH(8,C41:L41,0)),B41,IF(ISNUMBER(MATCH(8,C51:M51,0)),B51,IF(ISNUMBER(MATCH(8,C52:M52,0)),B52,IF(ISNUMBER(MATCH(8,C53:M53,0)),B53,""))))))))))))</f>
        <v/>
      </c>
      <c r="K60" s="103" t="str">
        <f>IF(ISNUMBER(MATCH(9,C27:M27,0)),B27,IF(ISNUMBER(MATCH(9,C28:M28,0)),B28,IF(ISNUMBER(MATCH(9,C29:M29,0)),B29,IF(ISNUMBER(MATCH(9,C33:R33,0)),B33,IF(ISNUMBER(MATCH(9,C34:R34,0)),B34,IF(ISNUMBER(MATCH(9,C35:R35,0)),B35,IF(ISNUMBER(MATCH(9,C39:L39,0)),B39,IF(ISNUMBER(MATCH(9,C40:L40,0)),B40,IF(ISNUMBER(MATCH(9,C41:L41,0)),B41,IF(ISNUMBER(MATCH(9,C51:M51,0)),B51,IF(ISNUMBER(MATCH(9,C52:M52,0)),B52,IF(ISNUMBER(MATCH(9,C53:M53,0)),B53,""))))))))))))</f>
        <v/>
      </c>
      <c r="L60" s="104" t="str">
        <f>IF(ISNUMBER(MATCH(10,C27:M27,0)),B27,IF(ISNUMBER(MATCH(10,C28:M28,0)),B28,IF(ISNUMBER(MATCH(10,C29:M29,0)),B29,IF(ISNUMBER(MATCH(10,C33:R33,0)),B33,IF(ISNUMBER(MATCH(10,C34:R34,0)),B34,IF(ISNUMBER(MATCH(10,C35:R35,0)),B35,IF(ISNUMBER(MATCH(10,C39:L39,0)),B39,IF(ISNUMBER(MATCH(10,C40:L40,0)),B40,IF(ISNUMBER(MATCH(10,C41:L41,0)),B41,IF(ISNUMBER(MATCH(10,C51:M51,0)),B51,IF(ISNUMBER(MATCH(10,C52:M52,0)),B52,IF(ISNUMBER(MATCH(10,C53:M53,0)),B53,""))))))))))))</f>
        <v/>
      </c>
      <c r="M60" s="44"/>
      <c r="N60" s="44"/>
      <c r="O60" s="44"/>
      <c r="P60" s="44"/>
      <c r="Q60" s="44"/>
      <c r="R60" s="20"/>
      <c r="S60" s="26"/>
    </row>
    <row r="61" spans="1:19" ht="8.25" customHeight="1" x14ac:dyDescent="0.45">
      <c r="A61" s="3"/>
      <c r="B61" s="25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0"/>
      <c r="S61" s="26"/>
    </row>
    <row r="62" spans="1:19" ht="3.75" customHeight="1" x14ac:dyDescent="0.45">
      <c r="A62" s="3"/>
      <c r="B62" s="25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0"/>
      <c r="S62" s="26"/>
    </row>
    <row r="63" spans="1:19" ht="32.25" customHeight="1" x14ac:dyDescent="0.2">
      <c r="A63" s="23"/>
      <c r="B63" s="202" t="s">
        <v>38</v>
      </c>
      <c r="S63" s="13"/>
    </row>
    <row r="64" spans="1:19" ht="3" customHeight="1" thickBot="1" x14ac:dyDescent="0.5">
      <c r="A64" s="23"/>
      <c r="S64" s="13"/>
    </row>
    <row r="65" spans="1:19" ht="78" customHeight="1" thickBot="1" x14ac:dyDescent="0.5">
      <c r="A65" s="23"/>
      <c r="B65" s="226" t="s">
        <v>150</v>
      </c>
      <c r="C65" s="227"/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8"/>
      <c r="S65" s="13"/>
    </row>
    <row r="66" spans="1:19" ht="5.25" customHeight="1" thickBot="1" x14ac:dyDescent="0.5">
      <c r="A66" s="29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1"/>
    </row>
  </sheetData>
  <sheetProtection algorithmName="SHA-512" hashValue="kghpV4R/y2vSd/1GWxq0FykBxDv3e4Ds36kzPpFm86KezaG9AlhAo4HkPqsjXIHuq8jJHHGNpsWRyJmMXH1NWQ==" saltValue="Oh/NE3395Sa1YCuuwcZnzw==" spinCount="100000" sheet="1" objects="1" scenarios="1"/>
  <mergeCells count="42">
    <mergeCell ref="B3:R3"/>
    <mergeCell ref="B5:R5"/>
    <mergeCell ref="B6:D6"/>
    <mergeCell ref="F6:I6"/>
    <mergeCell ref="K6:M6"/>
    <mergeCell ref="N6:R6"/>
    <mergeCell ref="B7:D7"/>
    <mergeCell ref="E7:I7"/>
    <mergeCell ref="K7:M7"/>
    <mergeCell ref="N7:R7"/>
    <mergeCell ref="B8:D9"/>
    <mergeCell ref="E8:F8"/>
    <mergeCell ref="G8:H8"/>
    <mergeCell ref="K8:M8"/>
    <mergeCell ref="N8:R8"/>
    <mergeCell ref="E9:I9"/>
    <mergeCell ref="B11:J11"/>
    <mergeCell ref="K11:R11"/>
    <mergeCell ref="B12:C13"/>
    <mergeCell ref="E12:H12"/>
    <mergeCell ref="J12:O12"/>
    <mergeCell ref="P12:Q12"/>
    <mergeCell ref="E13:H13"/>
    <mergeCell ref="J13:K14"/>
    <mergeCell ref="L13:O13"/>
    <mergeCell ref="P13:Q13"/>
    <mergeCell ref="B14:C14"/>
    <mergeCell ref="E14:H14"/>
    <mergeCell ref="L14:O14"/>
    <mergeCell ref="P14:Q14"/>
    <mergeCell ref="B16:R16"/>
    <mergeCell ref="B65:R65"/>
    <mergeCell ref="B21:D21"/>
    <mergeCell ref="E21:F21"/>
    <mergeCell ref="K21:M21"/>
    <mergeCell ref="N21:O21"/>
    <mergeCell ref="B24:R24"/>
    <mergeCell ref="B17:D17"/>
    <mergeCell ref="E17:I17"/>
    <mergeCell ref="K17:M17"/>
    <mergeCell ref="N17:R17"/>
    <mergeCell ref="J22:R22"/>
  </mergeCells>
  <phoneticPr fontId="2"/>
  <conditionalFormatting sqref="C51:C53">
    <cfRule type="duplicateValues" dxfId="45" priority="8"/>
  </conditionalFormatting>
  <conditionalFormatting sqref="C39:L41">
    <cfRule type="duplicateValues" dxfId="44" priority="7"/>
  </conditionalFormatting>
  <conditionalFormatting sqref="C60:L60">
    <cfRule type="cellIs" dxfId="43" priority="4" operator="equal">
      <formula>0.423611111111111</formula>
    </cfRule>
  </conditionalFormatting>
  <conditionalFormatting sqref="C27:M29">
    <cfRule type="duplicateValues" dxfId="42" priority="5"/>
  </conditionalFormatting>
  <conditionalFormatting sqref="C51:M53">
    <cfRule type="duplicateValues" dxfId="41" priority="10"/>
  </conditionalFormatting>
  <conditionalFormatting sqref="C33:O35 R33:R35">
    <cfRule type="duplicateValues" dxfId="40" priority="6"/>
  </conditionalFormatting>
  <conditionalFormatting sqref="C60:Q60">
    <cfRule type="cellIs" dxfId="39" priority="2" operator="equal">
      <formula>0.472222222222222</formula>
    </cfRule>
    <cfRule type="cellIs" dxfId="38" priority="3" operator="equal">
      <formula>0.527777777777778</formula>
    </cfRule>
  </conditionalFormatting>
  <conditionalFormatting sqref="C45:R47">
    <cfRule type="duplicateValues" dxfId="37" priority="13"/>
    <cfRule type="duplicateValues" dxfId="36" priority="17"/>
  </conditionalFormatting>
  <conditionalFormatting sqref="D51:R53">
    <cfRule type="duplicateValues" dxfId="35" priority="9"/>
  </conditionalFormatting>
  <conditionalFormatting sqref="G21 I21">
    <cfRule type="expression" dxfId="34" priority="26">
      <formula>FIND("利用する",$E$21)</formula>
    </cfRule>
  </conditionalFormatting>
  <conditionalFormatting sqref="M58:M60">
    <cfRule type="expression" dxfId="33" priority="34">
      <formula>IF($M$61&gt;1,TRUE,FALSE)</formula>
    </cfRule>
  </conditionalFormatting>
  <conditionalFormatting sqref="M60:Q60">
    <cfRule type="cellIs" dxfId="32" priority="36" operator="equal">
      <formula>0.416666666666667</formula>
    </cfRule>
  </conditionalFormatting>
  <conditionalFormatting sqref="N58:N60">
    <cfRule type="expression" dxfId="31" priority="33">
      <formula>IF($N$61&gt;1,TRUE,FALSE)</formula>
    </cfRule>
  </conditionalFormatting>
  <conditionalFormatting sqref="O58:O60">
    <cfRule type="expression" dxfId="30" priority="32">
      <formula>IF($O$61&gt;1,TRUE,FALSE)</formula>
    </cfRule>
  </conditionalFormatting>
  <conditionalFormatting sqref="P21 R21">
    <cfRule type="expression" dxfId="29" priority="25">
      <formula>FIND("利用する",$N$21)</formula>
    </cfRule>
  </conditionalFormatting>
  <conditionalFormatting sqref="P58:P60">
    <cfRule type="expression" dxfId="28" priority="31">
      <formula>IF($P$61&gt;1,TRUE,FALSE)</formula>
    </cfRule>
  </conditionalFormatting>
  <conditionalFormatting sqref="P33:Q35">
    <cfRule type="duplicateValues" dxfId="27" priority="1"/>
  </conditionalFormatting>
  <conditionalFormatting sqref="Q58:Q60">
    <cfRule type="expression" dxfId="26" priority="30">
      <formula>IF($Q$61&gt;1,TRUE,FALSE)</formula>
    </cfRule>
  </conditionalFormatting>
  <dataValidations count="8">
    <dataValidation type="custom" allowBlank="1" showInputMessage="1" showErrorMessage="1" sqref="P14:Q14" xr:uid="{00000000-0002-0000-0000-000000000000}">
      <formula1>$P$14&lt;0</formula1>
    </dataValidation>
    <dataValidation type="list" allowBlank="1" showInputMessage="1" showErrorMessage="1" sqref="G8:H8" xr:uid="{00000000-0002-0000-0000-000001000000}">
      <formula1>"千種,東,北,西,中村,中,昭和,瑞穂,熱田,中川,港,南,守山,緑,名東,天白"</formula1>
    </dataValidation>
    <dataValidation type="whole" allowBlank="1" showInputMessage="1" showErrorMessage="1" sqref="H21 Q21" xr:uid="{00000000-0002-0000-0000-000002000000}">
      <formula1>1</formula1>
      <formula2>5</formula2>
    </dataValidation>
    <dataValidation type="list" allowBlank="1" showInputMessage="1" showErrorMessage="1" sqref="E21:F21 N21:O21" xr:uid="{00000000-0002-0000-0000-000003000000}">
      <formula1>"利用する,利用しない"</formula1>
    </dataValidation>
    <dataValidation type="list" allowBlank="1" showInputMessage="1" showErrorMessage="1" sqref="E6" xr:uid="{00000000-0002-0000-0000-000004000000}">
      <formula1>"国立,県立,市立,区立,私立"</formula1>
    </dataValidation>
    <dataValidation type="whole" allowBlank="1" showInputMessage="1" showErrorMessage="1" sqref="C48:R48 C54:R55" xr:uid="{00000000-0002-0000-0000-000005000000}">
      <formula1>1</formula1>
      <formula2>15</formula2>
    </dataValidation>
    <dataValidation type="whole" allowBlank="1" showInputMessage="1" showErrorMessage="1" sqref="E12:H13" xr:uid="{00000000-0002-0000-0000-000006000000}">
      <formula1>1</formula1>
      <formula2>1000</formula2>
    </dataValidation>
    <dataValidation type="whole" imeMode="halfAlpha" allowBlank="1" showInputMessage="1" showErrorMessage="1" sqref="C27:R29 C45:R47 C51:R53 C39:R41 C33:S35" xr:uid="{00000000-0002-0000-0000-000007000000}">
      <formula1>1</formula1>
      <formula2>10</formula2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7"/>
    <pageSetUpPr fitToPage="1"/>
  </sheetPr>
  <dimension ref="A1:S65"/>
  <sheetViews>
    <sheetView showGridLines="0" tabSelected="1" topLeftCell="A34" zoomScale="120" zoomScaleNormal="120" zoomScaleSheetLayoutView="120" zoomScalePageLayoutView="77" workbookViewId="0">
      <selection activeCell="B64" sqref="B64:R64"/>
    </sheetView>
  </sheetViews>
  <sheetFormatPr defaultRowHeight="18" x14ac:dyDescent="0.45"/>
  <cols>
    <col min="1" max="1" width="1.8984375" customWidth="1"/>
    <col min="2" max="18" width="5" customWidth="1"/>
    <col min="19" max="19" width="1.69921875" customWidth="1"/>
  </cols>
  <sheetData>
    <row r="1" spans="1:19" ht="18.600000000000001" thickBot="1" x14ac:dyDescent="0.5">
      <c r="B1" s="135"/>
      <c r="C1" s="15" t="s">
        <v>77</v>
      </c>
      <c r="D1" s="15"/>
      <c r="E1" s="15"/>
      <c r="F1" s="105"/>
      <c r="G1" s="136"/>
      <c r="H1" s="15" t="s">
        <v>49</v>
      </c>
      <c r="I1" s="15"/>
      <c r="J1" s="15"/>
      <c r="K1" s="15"/>
      <c r="L1" s="105"/>
      <c r="M1" s="105"/>
      <c r="N1" s="137"/>
      <c r="O1" t="s">
        <v>48</v>
      </c>
    </row>
    <row r="2" spans="1:19" ht="4.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2"/>
    </row>
    <row r="3" spans="1:19" ht="22.5" customHeight="1" x14ac:dyDescent="0.45">
      <c r="A3" s="6"/>
      <c r="B3" s="292" t="s">
        <v>166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13"/>
    </row>
    <row r="4" spans="1:19" ht="2.25" customHeight="1" x14ac:dyDescent="0.45">
      <c r="A4" s="6"/>
      <c r="B4" s="14"/>
      <c r="C4" s="7"/>
      <c r="D4" s="7"/>
      <c r="E4" s="7"/>
      <c r="F4" s="7"/>
      <c r="G4" s="7"/>
      <c r="H4" s="7"/>
      <c r="I4" s="8"/>
      <c r="J4" s="15"/>
      <c r="K4" s="15"/>
      <c r="L4" s="15"/>
      <c r="M4" s="15"/>
      <c r="N4" s="15"/>
      <c r="O4" s="8"/>
      <c r="P4" s="8"/>
      <c r="Q4" s="8"/>
      <c r="R4" s="8"/>
      <c r="S4" s="13"/>
    </row>
    <row r="5" spans="1:19" ht="15.75" customHeight="1" thickBot="1" x14ac:dyDescent="0.5">
      <c r="A5" s="6"/>
      <c r="B5" s="246" t="s">
        <v>4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14"/>
      <c r="O5" s="299" t="s">
        <v>156</v>
      </c>
      <c r="P5" s="299"/>
      <c r="Q5" s="334"/>
      <c r="R5" s="334"/>
      <c r="S5" s="2"/>
    </row>
    <row r="6" spans="1:19" ht="16.5" customHeight="1" x14ac:dyDescent="0.45">
      <c r="A6" s="6"/>
      <c r="B6" s="293" t="s">
        <v>7</v>
      </c>
      <c r="C6" s="294"/>
      <c r="D6" s="295"/>
      <c r="E6" s="111"/>
      <c r="F6" s="322"/>
      <c r="G6" s="322"/>
      <c r="H6" s="322"/>
      <c r="I6" s="323"/>
      <c r="J6" s="8"/>
      <c r="K6" s="293" t="s">
        <v>2</v>
      </c>
      <c r="L6" s="294"/>
      <c r="M6" s="295"/>
      <c r="N6" s="321"/>
      <c r="O6" s="322"/>
      <c r="P6" s="322"/>
      <c r="Q6" s="322"/>
      <c r="R6" s="323"/>
      <c r="S6" s="16"/>
    </row>
    <row r="7" spans="1:19" ht="16.5" customHeight="1" x14ac:dyDescent="0.45">
      <c r="A7" s="6"/>
      <c r="B7" s="269" t="s">
        <v>5</v>
      </c>
      <c r="C7" s="270"/>
      <c r="D7" s="271"/>
      <c r="E7" s="319"/>
      <c r="F7" s="319"/>
      <c r="G7" s="319"/>
      <c r="H7" s="319"/>
      <c r="I7" s="320"/>
      <c r="J7" s="8"/>
      <c r="K7" s="269" t="s">
        <v>8</v>
      </c>
      <c r="L7" s="270"/>
      <c r="M7" s="271"/>
      <c r="N7" s="324"/>
      <c r="O7" s="325"/>
      <c r="P7" s="325"/>
      <c r="Q7" s="325"/>
      <c r="R7" s="326"/>
      <c r="S7" s="16"/>
    </row>
    <row r="8" spans="1:19" ht="16.5" customHeight="1" thickBot="1" x14ac:dyDescent="0.5">
      <c r="A8" s="6"/>
      <c r="B8" s="277" t="s">
        <v>60</v>
      </c>
      <c r="C8" s="278"/>
      <c r="D8" s="279"/>
      <c r="E8" s="283"/>
      <c r="F8" s="284"/>
      <c r="G8" s="330"/>
      <c r="H8" s="330"/>
      <c r="I8" s="163" t="s">
        <v>59</v>
      </c>
      <c r="J8" s="8"/>
      <c r="K8" s="286" t="s">
        <v>3</v>
      </c>
      <c r="L8" s="287"/>
      <c r="M8" s="288"/>
      <c r="N8" s="327"/>
      <c r="O8" s="328"/>
      <c r="P8" s="328"/>
      <c r="Q8" s="328"/>
      <c r="R8" s="329"/>
      <c r="S8" s="16"/>
    </row>
    <row r="9" spans="1:19" ht="16.5" customHeight="1" thickBot="1" x14ac:dyDescent="0.5">
      <c r="A9" s="6"/>
      <c r="B9" s="280"/>
      <c r="C9" s="281"/>
      <c r="D9" s="282"/>
      <c r="E9" s="331"/>
      <c r="F9" s="332"/>
      <c r="G9" s="332"/>
      <c r="H9" s="332"/>
      <c r="I9" s="333"/>
      <c r="J9" s="8"/>
      <c r="K9" s="79"/>
      <c r="L9" s="79"/>
      <c r="M9" s="79"/>
      <c r="N9" s="80"/>
      <c r="O9" s="80"/>
      <c r="P9" s="80"/>
      <c r="Q9" s="80"/>
      <c r="R9" s="80"/>
      <c r="S9" s="78"/>
    </row>
    <row r="10" spans="1:19" ht="5.0999999999999996" customHeight="1" x14ac:dyDescent="0.45">
      <c r="A10" s="6"/>
      <c r="B10" s="14"/>
      <c r="C10" s="14"/>
      <c r="D10" s="14"/>
      <c r="E10" s="14"/>
      <c r="F10" s="14"/>
      <c r="G10" s="14"/>
      <c r="H10" s="7"/>
      <c r="I10" s="7"/>
      <c r="J10" s="14"/>
      <c r="K10" s="14"/>
      <c r="L10" s="14"/>
      <c r="M10" s="14"/>
      <c r="N10" s="14"/>
      <c r="O10" s="7"/>
      <c r="P10" s="8"/>
      <c r="Q10" s="8"/>
      <c r="R10" s="8"/>
      <c r="S10" s="13"/>
    </row>
    <row r="11" spans="1:19" ht="16.5" customHeight="1" thickBot="1" x14ac:dyDescent="0.2">
      <c r="A11" s="6"/>
      <c r="B11" s="246" t="s">
        <v>39</v>
      </c>
      <c r="C11" s="246"/>
      <c r="D11" s="246"/>
      <c r="E11" s="246"/>
      <c r="F11" s="246"/>
      <c r="G11" s="246"/>
      <c r="H11" s="246"/>
      <c r="I11" s="246"/>
      <c r="J11" s="246"/>
      <c r="K11" s="311" t="str">
        <f>IF(P14&lt;0,"▼ 車いすご利用の園児数を正しく入力してください","")</f>
        <v/>
      </c>
      <c r="L11" s="311"/>
      <c r="M11" s="311"/>
      <c r="N11" s="311"/>
      <c r="O11" s="311"/>
      <c r="P11" s="311"/>
      <c r="Q11" s="311"/>
      <c r="R11" s="311"/>
      <c r="S11" s="2"/>
    </row>
    <row r="12" spans="1:19" ht="16.5" customHeight="1" thickBot="1" x14ac:dyDescent="0.5">
      <c r="A12" s="6"/>
      <c r="B12" s="248" t="s">
        <v>9</v>
      </c>
      <c r="C12" s="249"/>
      <c r="D12" s="9" t="s">
        <v>13</v>
      </c>
      <c r="E12" s="306"/>
      <c r="F12" s="306"/>
      <c r="G12" s="306"/>
      <c r="H12" s="306"/>
      <c r="I12" s="17" t="s">
        <v>6</v>
      </c>
      <c r="J12" s="253" t="s">
        <v>72</v>
      </c>
      <c r="K12" s="254"/>
      <c r="L12" s="254"/>
      <c r="M12" s="254"/>
      <c r="N12" s="254"/>
      <c r="O12" s="255"/>
      <c r="P12" s="309"/>
      <c r="Q12" s="309"/>
      <c r="R12" s="81" t="s">
        <v>6</v>
      </c>
      <c r="S12" s="2"/>
    </row>
    <row r="13" spans="1:19" ht="16.5" customHeight="1" thickTop="1" thickBot="1" x14ac:dyDescent="0.5">
      <c r="A13" s="6"/>
      <c r="B13" s="250"/>
      <c r="C13" s="251"/>
      <c r="D13" s="10" t="s">
        <v>14</v>
      </c>
      <c r="E13" s="307"/>
      <c r="F13" s="307"/>
      <c r="G13" s="307"/>
      <c r="H13" s="307"/>
      <c r="I13" s="18" t="s">
        <v>6</v>
      </c>
      <c r="J13" s="258"/>
      <c r="K13" s="318"/>
      <c r="L13" s="308" t="s">
        <v>74</v>
      </c>
      <c r="M13" s="260"/>
      <c r="N13" s="260"/>
      <c r="O13" s="261"/>
      <c r="P13" s="310"/>
      <c r="Q13" s="310"/>
      <c r="R13" s="131" t="s">
        <v>6</v>
      </c>
      <c r="S13" s="2"/>
    </row>
    <row r="14" spans="1:19" ht="16.5" customHeight="1" thickBot="1" x14ac:dyDescent="0.5">
      <c r="A14" s="6"/>
      <c r="B14" s="263" t="s">
        <v>35</v>
      </c>
      <c r="C14" s="264"/>
      <c r="D14" s="11" t="s">
        <v>15</v>
      </c>
      <c r="E14" s="265">
        <f>SUM(E12:H13)</f>
        <v>0</v>
      </c>
      <c r="F14" s="265"/>
      <c r="G14" s="265"/>
      <c r="H14" s="265"/>
      <c r="I14" s="45" t="s">
        <v>6</v>
      </c>
      <c r="J14" s="258"/>
      <c r="K14" s="318"/>
      <c r="L14" s="317" t="s">
        <v>62</v>
      </c>
      <c r="M14" s="266"/>
      <c r="N14" s="266"/>
      <c r="O14" s="267"/>
      <c r="P14" s="268">
        <f>P12-P13</f>
        <v>0</v>
      </c>
      <c r="Q14" s="268"/>
      <c r="R14" s="96" t="s">
        <v>6</v>
      </c>
      <c r="S14" s="2"/>
    </row>
    <row r="15" spans="1:19" ht="5.0999999999999996" customHeight="1" x14ac:dyDescent="0.45">
      <c r="A15" s="6"/>
      <c r="B15" s="19"/>
      <c r="C15" s="19"/>
      <c r="D15" s="20"/>
      <c r="E15" s="20"/>
      <c r="F15" s="20"/>
      <c r="G15" s="20"/>
      <c r="H15" s="20"/>
      <c r="I15" s="21"/>
      <c r="J15" s="8"/>
      <c r="K15" s="8"/>
      <c r="L15" s="8"/>
      <c r="M15" s="8"/>
      <c r="N15" s="8"/>
      <c r="O15" s="7"/>
      <c r="P15" s="7"/>
      <c r="Q15" s="7"/>
      <c r="R15" s="7"/>
      <c r="S15" s="2"/>
    </row>
    <row r="16" spans="1:19" ht="33" customHeight="1" thickBot="1" x14ac:dyDescent="0.5">
      <c r="A16" s="6"/>
      <c r="B16" s="225" t="s">
        <v>51</v>
      </c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"/>
    </row>
    <row r="17" spans="1:19" ht="16.5" customHeight="1" thickBot="1" x14ac:dyDescent="0.5">
      <c r="A17" s="6"/>
      <c r="B17" s="240" t="s">
        <v>11</v>
      </c>
      <c r="C17" s="241"/>
      <c r="D17" s="242"/>
      <c r="E17" s="302"/>
      <c r="F17" s="303"/>
      <c r="G17" s="303"/>
      <c r="H17" s="303"/>
      <c r="I17" s="304"/>
      <c r="J17" s="22"/>
      <c r="K17" s="229" t="s">
        <v>12</v>
      </c>
      <c r="L17" s="230"/>
      <c r="M17" s="244"/>
      <c r="N17" s="302"/>
      <c r="O17" s="303"/>
      <c r="P17" s="303"/>
      <c r="Q17" s="303"/>
      <c r="R17" s="304"/>
      <c r="S17" s="2"/>
    </row>
    <row r="18" spans="1:19" ht="16.5" customHeight="1" x14ac:dyDescent="0.45">
      <c r="A18" s="6"/>
      <c r="B18" s="36" t="s">
        <v>52</v>
      </c>
      <c r="C18" s="32"/>
      <c r="D18" s="32"/>
      <c r="E18" s="32"/>
      <c r="F18" s="32"/>
      <c r="G18" s="32"/>
      <c r="H18" s="32"/>
      <c r="I18" s="32"/>
      <c r="J18" s="32"/>
      <c r="K18" s="36" t="s">
        <v>50</v>
      </c>
      <c r="L18" s="32"/>
      <c r="M18" s="32"/>
      <c r="N18" s="32"/>
      <c r="O18" s="32"/>
      <c r="P18" s="32"/>
      <c r="Q18" s="32"/>
      <c r="R18" s="32"/>
      <c r="S18" s="2"/>
    </row>
    <row r="19" spans="1:19" ht="5.0999999999999996" customHeight="1" x14ac:dyDescent="0.45">
      <c r="A19" s="6"/>
      <c r="B19" s="21"/>
      <c r="C19" s="132"/>
      <c r="D19" s="132"/>
      <c r="E19" s="132"/>
      <c r="F19" s="132"/>
      <c r="G19" s="132"/>
      <c r="H19" s="132"/>
      <c r="I19" s="132"/>
      <c r="J19" s="132"/>
      <c r="K19" s="21"/>
      <c r="L19" s="132"/>
      <c r="M19" s="132"/>
      <c r="N19" s="132"/>
      <c r="O19" s="132"/>
      <c r="P19" s="132"/>
      <c r="Q19" s="132"/>
      <c r="R19" s="132"/>
      <c r="S19" s="2"/>
    </row>
    <row r="20" spans="1:19" ht="16.5" customHeight="1" thickBot="1" x14ac:dyDescent="0.2">
      <c r="A20" s="6"/>
      <c r="B20" s="21" t="s">
        <v>75</v>
      </c>
      <c r="C20" s="132"/>
      <c r="D20" s="132"/>
      <c r="E20" s="132"/>
      <c r="F20" s="132"/>
      <c r="G20" s="132"/>
      <c r="H20" s="132"/>
      <c r="I20" s="132"/>
      <c r="J20" s="132"/>
      <c r="K20" s="21"/>
      <c r="L20" s="132"/>
      <c r="M20" s="132"/>
      <c r="N20" s="301" t="str">
        <f>IF(AND($N$21="利用しない",$Q$21&gt;0),"利用しない場合は数値を削除 ▼","")</f>
        <v/>
      </c>
      <c r="O20" s="301"/>
      <c r="P20" s="301"/>
      <c r="Q20" s="301"/>
      <c r="R20" s="132"/>
      <c r="S20" s="2"/>
    </row>
    <row r="21" spans="1:19" ht="16.5" customHeight="1" thickBot="1" x14ac:dyDescent="0.5">
      <c r="A21" s="6"/>
      <c r="B21" s="229" t="s">
        <v>63</v>
      </c>
      <c r="C21" s="230"/>
      <c r="D21" s="230"/>
      <c r="E21" s="302"/>
      <c r="F21" s="303"/>
      <c r="G21" s="38" t="s">
        <v>37</v>
      </c>
      <c r="H21" s="133"/>
      <c r="I21" s="39" t="s">
        <v>36</v>
      </c>
      <c r="J21" s="37"/>
      <c r="K21" s="233" t="s">
        <v>64</v>
      </c>
      <c r="L21" s="234"/>
      <c r="M21" s="234"/>
      <c r="N21" s="315"/>
      <c r="O21" s="316"/>
      <c r="P21" s="40" t="s">
        <v>37</v>
      </c>
      <c r="Q21" s="134"/>
      <c r="R21" s="41" t="s">
        <v>36</v>
      </c>
      <c r="S21" s="2"/>
    </row>
    <row r="22" spans="1:19" ht="9" customHeight="1" x14ac:dyDescent="0.45">
      <c r="A22" s="6"/>
      <c r="B22" s="14"/>
      <c r="C22" s="14"/>
      <c r="D22" s="20"/>
      <c r="E22" s="300" t="str">
        <f>IF(AND($E$21="利用しない",$H$21&gt;0),"利用しない場合は数値を削除 ▲","")</f>
        <v/>
      </c>
      <c r="F22" s="300"/>
      <c r="G22" s="300"/>
      <c r="H22" s="300"/>
      <c r="I22" s="130"/>
      <c r="J22" s="305" t="s">
        <v>148</v>
      </c>
      <c r="K22" s="305"/>
      <c r="L22" s="305"/>
      <c r="M22" s="305"/>
      <c r="N22" s="305"/>
      <c r="O22" s="305"/>
      <c r="P22" s="305"/>
      <c r="Q22" s="305"/>
      <c r="R22" s="305"/>
      <c r="S22" s="110"/>
    </row>
    <row r="23" spans="1:19" ht="33" customHeight="1" thickBot="1" x14ac:dyDescent="0.5">
      <c r="A23" s="23"/>
      <c r="B23" s="237" t="s">
        <v>61</v>
      </c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9"/>
      <c r="O23" s="239"/>
      <c r="P23" s="239"/>
      <c r="Q23" s="239"/>
      <c r="R23" s="239"/>
      <c r="S23" s="2"/>
    </row>
    <row r="24" spans="1:19" ht="10.5" customHeight="1" x14ac:dyDescent="0.45">
      <c r="A24" s="23"/>
      <c r="B24" s="144" t="s">
        <v>1</v>
      </c>
      <c r="C24" s="151">
        <v>46154</v>
      </c>
      <c r="D24" s="151">
        <v>46155</v>
      </c>
      <c r="E24" s="151">
        <v>46156</v>
      </c>
      <c r="F24" s="151">
        <v>46161</v>
      </c>
      <c r="G24" s="151">
        <v>46162</v>
      </c>
      <c r="H24" s="151">
        <v>46163</v>
      </c>
      <c r="I24" s="151">
        <v>46164</v>
      </c>
      <c r="J24" s="151">
        <v>46168</v>
      </c>
      <c r="K24" s="151">
        <v>46169</v>
      </c>
      <c r="L24" s="151">
        <v>46170</v>
      </c>
      <c r="M24" s="155">
        <v>46171</v>
      </c>
      <c r="N24" s="180" t="s">
        <v>142</v>
      </c>
      <c r="O24" s="224" t="s">
        <v>168</v>
      </c>
      <c r="P24" s="180"/>
      <c r="Q24" s="181"/>
      <c r="R24" s="181"/>
      <c r="S24" s="26"/>
    </row>
    <row r="25" spans="1:19" ht="10.5" customHeight="1" thickBot="1" x14ac:dyDescent="0.5">
      <c r="A25" s="23"/>
      <c r="B25" s="145" t="s">
        <v>10</v>
      </c>
      <c r="C25" s="150" t="str">
        <f>TEXT(C24,"aaa")</f>
        <v>火</v>
      </c>
      <c r="D25" s="150" t="str">
        <f t="shared" ref="D25:N25" si="0">TEXT(D24,"aaa")</f>
        <v>水</v>
      </c>
      <c r="E25" s="150" t="str">
        <f t="shared" si="0"/>
        <v>木</v>
      </c>
      <c r="F25" s="150" t="str">
        <f t="shared" si="0"/>
        <v>火</v>
      </c>
      <c r="G25" s="150" t="str">
        <f t="shared" si="0"/>
        <v>水</v>
      </c>
      <c r="H25" s="150" t="str">
        <f t="shared" si="0"/>
        <v>木</v>
      </c>
      <c r="I25" s="150" t="str">
        <f t="shared" si="0"/>
        <v>金</v>
      </c>
      <c r="J25" s="150" t="str">
        <f t="shared" si="0"/>
        <v>火</v>
      </c>
      <c r="K25" s="150" t="str">
        <f t="shared" si="0"/>
        <v>水</v>
      </c>
      <c r="L25" s="150" t="str">
        <f t="shared" si="0"/>
        <v>木</v>
      </c>
      <c r="M25" s="148" t="str">
        <f t="shared" si="0"/>
        <v>金</v>
      </c>
      <c r="N25" s="182" t="str">
        <f t="shared" si="0"/>
        <v>─</v>
      </c>
      <c r="O25" s="224" t="s">
        <v>169</v>
      </c>
      <c r="P25" s="180"/>
      <c r="Q25" s="180"/>
      <c r="R25" s="182" t="str">
        <f t="shared" ref="R25" si="1">TEXT(R24,"aaa")</f>
        <v>土</v>
      </c>
      <c r="S25" s="26"/>
    </row>
    <row r="26" spans="1:19" ht="18.75" customHeight="1" x14ac:dyDescent="0.45">
      <c r="A26" s="23"/>
      <c r="B26" s="33">
        <v>0.4236111111111111</v>
      </c>
      <c r="C26" s="204"/>
      <c r="D26" s="112"/>
      <c r="E26" s="112"/>
      <c r="F26" s="112"/>
      <c r="G26" s="112"/>
      <c r="H26" s="112"/>
      <c r="I26" s="112"/>
      <c r="J26" s="112"/>
      <c r="K26" s="112"/>
      <c r="L26" s="112"/>
      <c r="M26" s="170"/>
      <c r="N26" s="183"/>
      <c r="O26" s="183"/>
      <c r="P26" s="183"/>
      <c r="Q26" s="183"/>
      <c r="R26" s="183"/>
      <c r="S26" s="26"/>
    </row>
    <row r="27" spans="1:19" ht="18.75" customHeight="1" x14ac:dyDescent="0.45">
      <c r="A27" s="23"/>
      <c r="B27" s="34">
        <v>0.47222222222222227</v>
      </c>
      <c r="C27" s="139"/>
      <c r="D27" s="198"/>
      <c r="E27" s="198"/>
      <c r="F27" s="198"/>
      <c r="G27" s="113"/>
      <c r="H27" s="198"/>
      <c r="I27" s="198"/>
      <c r="J27" s="198"/>
      <c r="K27" s="198"/>
      <c r="L27" s="113"/>
      <c r="M27" s="206"/>
      <c r="N27" s="183"/>
      <c r="O27" s="183"/>
      <c r="P27" s="183"/>
      <c r="Q27" s="183"/>
      <c r="R27" s="183"/>
      <c r="S27" s="26"/>
    </row>
    <row r="28" spans="1:19" ht="18.75" customHeight="1" thickBot="1" x14ac:dyDescent="0.5">
      <c r="A28" s="23"/>
      <c r="B28" s="35">
        <v>0.52777777777777779</v>
      </c>
      <c r="C28" s="200"/>
      <c r="D28" s="115"/>
      <c r="E28" s="115"/>
      <c r="F28" s="115"/>
      <c r="G28" s="200"/>
      <c r="H28" s="115"/>
      <c r="I28" s="115"/>
      <c r="J28" s="115"/>
      <c r="K28" s="115"/>
      <c r="L28" s="200"/>
      <c r="M28" s="172"/>
      <c r="N28" s="183"/>
      <c r="O28" s="183"/>
      <c r="P28" s="183"/>
      <c r="Q28" s="183"/>
      <c r="R28" s="183"/>
      <c r="S28" s="26"/>
    </row>
    <row r="29" spans="1:19" ht="6" customHeight="1" thickBot="1" x14ac:dyDescent="0.5">
      <c r="A29" s="23"/>
      <c r="B29" s="117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20"/>
      <c r="O29" s="20"/>
      <c r="P29" s="20"/>
      <c r="Q29" s="20"/>
      <c r="R29" s="20"/>
      <c r="S29" s="26"/>
    </row>
    <row r="30" spans="1:19" ht="10.5" customHeight="1" x14ac:dyDescent="0.45">
      <c r="A30" s="23"/>
      <c r="B30" s="149" t="s">
        <v>1</v>
      </c>
      <c r="C30" s="153">
        <v>46175</v>
      </c>
      <c r="D30" s="153">
        <v>46176</v>
      </c>
      <c r="E30" s="153">
        <v>46177</v>
      </c>
      <c r="F30" s="153">
        <v>46178</v>
      </c>
      <c r="G30" s="154">
        <v>46182</v>
      </c>
      <c r="H30" s="154">
        <v>46183</v>
      </c>
      <c r="I30" s="154">
        <v>46184</v>
      </c>
      <c r="J30" s="154">
        <v>46185</v>
      </c>
      <c r="K30" s="154">
        <v>46189</v>
      </c>
      <c r="L30" s="154">
        <v>46190</v>
      </c>
      <c r="M30" s="154">
        <v>46191</v>
      </c>
      <c r="N30" s="154">
        <v>46196</v>
      </c>
      <c r="O30" s="154">
        <v>46197</v>
      </c>
      <c r="P30" s="154">
        <v>46198</v>
      </c>
      <c r="Q30" s="154">
        <v>46199</v>
      </c>
      <c r="R30" s="169">
        <v>46203</v>
      </c>
      <c r="S30" s="210" t="s">
        <v>144</v>
      </c>
    </row>
    <row r="31" spans="1:19" ht="10.5" customHeight="1" thickBot="1" x14ac:dyDescent="0.5">
      <c r="A31" s="23"/>
      <c r="B31" s="145" t="s">
        <v>10</v>
      </c>
      <c r="C31" s="150" t="str">
        <f>TEXT(C30,"aaa")</f>
        <v>火</v>
      </c>
      <c r="D31" s="150" t="str">
        <f t="shared" ref="D31:S31" si="2">TEXT(D30,"aaa")</f>
        <v>水</v>
      </c>
      <c r="E31" s="150" t="str">
        <f t="shared" si="2"/>
        <v>木</v>
      </c>
      <c r="F31" s="150" t="str">
        <f t="shared" si="2"/>
        <v>金</v>
      </c>
      <c r="G31" s="150" t="str">
        <f t="shared" si="2"/>
        <v>火</v>
      </c>
      <c r="H31" s="150" t="str">
        <f t="shared" si="2"/>
        <v>水</v>
      </c>
      <c r="I31" s="150" t="str">
        <f t="shared" si="2"/>
        <v>木</v>
      </c>
      <c r="J31" s="150" t="str">
        <f t="shared" si="2"/>
        <v>金</v>
      </c>
      <c r="K31" s="150" t="str">
        <f t="shared" si="2"/>
        <v>火</v>
      </c>
      <c r="L31" s="150" t="str">
        <f t="shared" si="2"/>
        <v>水</v>
      </c>
      <c r="M31" s="150" t="str">
        <f t="shared" si="2"/>
        <v>木</v>
      </c>
      <c r="N31" s="150" t="str">
        <f t="shared" si="2"/>
        <v>火</v>
      </c>
      <c r="O31" s="150" t="str">
        <f t="shared" si="2"/>
        <v>水</v>
      </c>
      <c r="P31" s="150" t="str">
        <f t="shared" si="2"/>
        <v>木</v>
      </c>
      <c r="Q31" s="150" t="str">
        <f t="shared" ref="Q31" si="3">TEXT(Q30,"aaa")</f>
        <v>金</v>
      </c>
      <c r="R31" s="148" t="str">
        <f t="shared" si="2"/>
        <v>火</v>
      </c>
      <c r="S31" s="211" t="str">
        <f t="shared" si="2"/>
        <v>─</v>
      </c>
    </row>
    <row r="32" spans="1:19" ht="18.75" customHeight="1" x14ac:dyDescent="0.45">
      <c r="A32" s="23"/>
      <c r="B32" s="33">
        <v>0.4236111111111111</v>
      </c>
      <c r="C32" s="164"/>
      <c r="D32" s="112"/>
      <c r="E32" s="112"/>
      <c r="F32" s="112"/>
      <c r="G32" s="112"/>
      <c r="H32" s="112"/>
      <c r="I32" s="112"/>
      <c r="J32" s="198"/>
      <c r="K32" s="112"/>
      <c r="L32" s="112"/>
      <c r="M32" s="112"/>
      <c r="N32" s="198"/>
      <c r="O32" s="198"/>
      <c r="P32" s="198"/>
      <c r="Q32" s="112"/>
      <c r="R32" s="170"/>
      <c r="S32" s="212"/>
    </row>
    <row r="33" spans="1:19" ht="18.75" customHeight="1" x14ac:dyDescent="0.45">
      <c r="A33" s="23"/>
      <c r="B33" s="34">
        <v>0.47222222222222227</v>
      </c>
      <c r="C33" s="198"/>
      <c r="D33" s="198"/>
      <c r="E33" s="198"/>
      <c r="F33" s="113"/>
      <c r="G33" s="113"/>
      <c r="H33" s="198"/>
      <c r="I33" s="198"/>
      <c r="J33" s="198"/>
      <c r="K33" s="198"/>
      <c r="L33" s="113"/>
      <c r="M33" s="198"/>
      <c r="N33" s="198"/>
      <c r="O33" s="198"/>
      <c r="P33" s="113"/>
      <c r="Q33" s="198"/>
      <c r="R33" s="171"/>
      <c r="S33" s="212"/>
    </row>
    <row r="34" spans="1:19" ht="18.75" customHeight="1" thickBot="1" x14ac:dyDescent="0.5">
      <c r="A34" s="23"/>
      <c r="B34" s="35">
        <v>0.52777777777777779</v>
      </c>
      <c r="C34" s="114"/>
      <c r="D34" s="115"/>
      <c r="E34" s="115"/>
      <c r="F34" s="200"/>
      <c r="G34" s="200"/>
      <c r="H34" s="115"/>
      <c r="I34" s="200"/>
      <c r="J34" s="115"/>
      <c r="K34" s="115"/>
      <c r="L34" s="200"/>
      <c r="M34" s="115"/>
      <c r="N34" s="115"/>
      <c r="O34" s="115"/>
      <c r="P34" s="200"/>
      <c r="Q34" s="115"/>
      <c r="R34" s="203"/>
      <c r="S34" s="212"/>
    </row>
    <row r="35" spans="1:19" ht="6" customHeight="1" thickBot="1" x14ac:dyDescent="0.5">
      <c r="A35" s="23"/>
      <c r="B35" s="49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20"/>
      <c r="S35" s="13"/>
    </row>
    <row r="36" spans="1:19" ht="10.5" customHeight="1" x14ac:dyDescent="0.45">
      <c r="A36" s="23"/>
      <c r="B36" s="144" t="s">
        <v>1</v>
      </c>
      <c r="C36" s="151">
        <v>46204</v>
      </c>
      <c r="D36" s="151">
        <v>46205</v>
      </c>
      <c r="E36" s="151">
        <v>46206</v>
      </c>
      <c r="F36" s="152">
        <v>46210</v>
      </c>
      <c r="G36" s="152">
        <v>46211</v>
      </c>
      <c r="H36" s="152">
        <v>46212</v>
      </c>
      <c r="I36" s="152">
        <v>46213</v>
      </c>
      <c r="J36" s="152">
        <v>46217</v>
      </c>
      <c r="K36" s="152">
        <v>46218</v>
      </c>
      <c r="L36" s="155">
        <v>46219</v>
      </c>
      <c r="M36" s="180" t="s">
        <v>142</v>
      </c>
      <c r="N36" s="180"/>
      <c r="O36" s="181" t="s">
        <v>140</v>
      </c>
      <c r="P36" s="181" t="s">
        <v>143</v>
      </c>
      <c r="Q36" s="181" t="s">
        <v>140</v>
      </c>
      <c r="R36" s="181" t="s">
        <v>140</v>
      </c>
      <c r="S36" s="26"/>
    </row>
    <row r="37" spans="1:19" ht="10.5" customHeight="1" thickBot="1" x14ac:dyDescent="0.5">
      <c r="A37" s="23"/>
      <c r="B37" s="145" t="s">
        <v>10</v>
      </c>
      <c r="C37" s="150" t="str">
        <f>TEXT(C36,"aaa")</f>
        <v>水</v>
      </c>
      <c r="D37" s="146" t="str">
        <f t="shared" ref="D37:K37" si="4">TEXT(D36,"aaa")</f>
        <v>木</v>
      </c>
      <c r="E37" s="146" t="str">
        <f t="shared" si="4"/>
        <v>金</v>
      </c>
      <c r="F37" s="146" t="str">
        <f t="shared" si="4"/>
        <v>火</v>
      </c>
      <c r="G37" s="146" t="str">
        <f t="shared" si="4"/>
        <v>水</v>
      </c>
      <c r="H37" s="146" t="str">
        <f t="shared" si="4"/>
        <v>木</v>
      </c>
      <c r="I37" s="146" t="str">
        <f t="shared" si="4"/>
        <v>金</v>
      </c>
      <c r="J37" s="146" t="str">
        <f t="shared" si="4"/>
        <v>火</v>
      </c>
      <c r="K37" s="146" t="str">
        <f t="shared" si="4"/>
        <v>水</v>
      </c>
      <c r="L37" s="148" t="str">
        <f t="shared" ref="L37" si="5">TEXT(L36,"aaa")</f>
        <v>木</v>
      </c>
      <c r="M37" s="217"/>
      <c r="N37" s="182" t="str">
        <f>TEXT(M36,"aaa")</f>
        <v>─</v>
      </c>
      <c r="O37" s="182" t="str">
        <f>TEXT(O36,"aaa")</f>
        <v>─</v>
      </c>
      <c r="P37" s="182" t="str">
        <f>TEXT(P36,"aaa")</f>
        <v>─</v>
      </c>
      <c r="Q37" s="182" t="str">
        <f>TEXT(Q36,"aaa")</f>
        <v>─</v>
      </c>
      <c r="R37" s="182" t="str">
        <f>TEXT(R36,"aaa")</f>
        <v>─</v>
      </c>
      <c r="S37" s="26"/>
    </row>
    <row r="38" spans="1:19" ht="18.75" customHeight="1" x14ac:dyDescent="0.45">
      <c r="A38" s="23"/>
      <c r="B38" s="33">
        <v>0.4236111111111111</v>
      </c>
      <c r="C38" s="164"/>
      <c r="D38" s="112"/>
      <c r="E38" s="112"/>
      <c r="F38" s="112"/>
      <c r="G38" s="112"/>
      <c r="H38" s="112"/>
      <c r="I38" s="112"/>
      <c r="J38" s="112"/>
      <c r="K38" s="112"/>
      <c r="L38" s="170"/>
      <c r="M38" s="218"/>
      <c r="N38" s="183"/>
      <c r="O38" s="183"/>
      <c r="P38" s="183"/>
      <c r="Q38" s="183"/>
      <c r="R38" s="183"/>
      <c r="S38" s="26"/>
    </row>
    <row r="39" spans="1:19" ht="18.75" customHeight="1" x14ac:dyDescent="0.45">
      <c r="A39" s="23"/>
      <c r="B39" s="34">
        <v>0.47222222222222227</v>
      </c>
      <c r="C39" s="205"/>
      <c r="D39" s="205"/>
      <c r="E39" s="205"/>
      <c r="F39" s="205"/>
      <c r="G39" s="112"/>
      <c r="H39" s="198"/>
      <c r="I39" s="198"/>
      <c r="J39" s="198"/>
      <c r="K39" s="198"/>
      <c r="L39" s="206"/>
      <c r="M39" s="219"/>
      <c r="N39" s="183"/>
      <c r="O39" s="183"/>
      <c r="P39" s="183"/>
      <c r="Q39" s="183"/>
      <c r="R39" s="183"/>
      <c r="S39" s="26"/>
    </row>
    <row r="40" spans="1:19" ht="18.75" customHeight="1" thickBot="1" x14ac:dyDescent="0.5">
      <c r="A40" s="23"/>
      <c r="B40" s="35">
        <v>0.52777777777777779</v>
      </c>
      <c r="C40" s="114"/>
      <c r="D40" s="113"/>
      <c r="E40" s="115"/>
      <c r="F40" s="115"/>
      <c r="G40" s="198"/>
      <c r="H40" s="115"/>
      <c r="I40" s="113"/>
      <c r="J40" s="115"/>
      <c r="K40" s="113"/>
      <c r="L40" s="172"/>
      <c r="M40" s="218"/>
      <c r="N40" s="183"/>
      <c r="O40" s="183"/>
      <c r="P40" s="183"/>
      <c r="Q40" s="183"/>
      <c r="R40" s="183"/>
      <c r="S40" s="26"/>
    </row>
    <row r="41" spans="1:19" ht="6" hidden="1" customHeight="1" thickBot="1" x14ac:dyDescent="0.5">
      <c r="A41" s="23"/>
      <c r="B41" s="165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6"/>
    </row>
    <row r="42" spans="1:19" ht="11.25" hidden="1" customHeight="1" x14ac:dyDescent="0.5">
      <c r="A42" s="23"/>
      <c r="B42" s="140" t="s">
        <v>1</v>
      </c>
      <c r="C42" s="156" t="s">
        <v>140</v>
      </c>
      <c r="D42" s="152" t="s">
        <v>144</v>
      </c>
      <c r="E42" s="152" t="s">
        <v>140</v>
      </c>
      <c r="F42" s="152" t="s">
        <v>142</v>
      </c>
      <c r="G42" s="152" t="s">
        <v>145</v>
      </c>
      <c r="H42" s="152" t="s">
        <v>142</v>
      </c>
      <c r="I42" s="152" t="s">
        <v>140</v>
      </c>
      <c r="J42" s="152" t="s">
        <v>141</v>
      </c>
      <c r="K42" s="152" t="s">
        <v>140</v>
      </c>
      <c r="L42" s="152" t="s">
        <v>140</v>
      </c>
      <c r="M42" s="214" t="s">
        <v>142</v>
      </c>
      <c r="N42" s="166" t="s">
        <v>142</v>
      </c>
      <c r="O42" s="166" t="s">
        <v>140</v>
      </c>
      <c r="P42" s="166" t="s">
        <v>140</v>
      </c>
      <c r="Q42" s="166" t="s">
        <v>141</v>
      </c>
      <c r="R42" s="166" t="s">
        <v>146</v>
      </c>
      <c r="S42" s="26"/>
    </row>
    <row r="43" spans="1:19" ht="11.25" hidden="1" customHeight="1" thickBot="1" x14ac:dyDescent="0.5">
      <c r="A43" s="23"/>
      <c r="B43" s="141" t="s">
        <v>10</v>
      </c>
      <c r="C43" s="142" t="str">
        <f>TEXT(C42,"aaa")</f>
        <v>─</v>
      </c>
      <c r="D43" s="143" t="str">
        <f t="shared" ref="D43:I43" si="6">TEXT(D42,"aaa")</f>
        <v>─</v>
      </c>
      <c r="E43" s="143" t="str">
        <f t="shared" si="6"/>
        <v>─</v>
      </c>
      <c r="F43" s="143" t="str">
        <f t="shared" si="6"/>
        <v>─</v>
      </c>
      <c r="G43" s="143" t="str">
        <f t="shared" si="6"/>
        <v>─</v>
      </c>
      <c r="H43" s="143" t="str">
        <f t="shared" si="6"/>
        <v>─</v>
      </c>
      <c r="I43" s="143" t="str">
        <f t="shared" si="6"/>
        <v>─</v>
      </c>
      <c r="J43" s="143" t="str">
        <f t="shared" ref="J43:R43" si="7">TEXT(J42,"aaa")</f>
        <v>─</v>
      </c>
      <c r="K43" s="143" t="str">
        <f t="shared" si="7"/>
        <v>─</v>
      </c>
      <c r="L43" s="143" t="str">
        <f t="shared" si="7"/>
        <v>─</v>
      </c>
      <c r="M43" s="215" t="str">
        <f t="shared" si="7"/>
        <v>─</v>
      </c>
      <c r="N43" s="167" t="str">
        <f t="shared" si="7"/>
        <v>─</v>
      </c>
      <c r="O43" s="167" t="str">
        <f t="shared" si="7"/>
        <v>─</v>
      </c>
      <c r="P43" s="167" t="str">
        <f t="shared" si="7"/>
        <v>─</v>
      </c>
      <c r="Q43" s="167" t="str">
        <f t="shared" si="7"/>
        <v>─</v>
      </c>
      <c r="R43" s="167" t="str">
        <f t="shared" si="7"/>
        <v>─</v>
      </c>
      <c r="S43" s="26"/>
    </row>
    <row r="44" spans="1:19" ht="18.75" hidden="1" customHeight="1" x14ac:dyDescent="0.5">
      <c r="A44" s="23"/>
      <c r="B44" s="46">
        <v>0.41666666666666669</v>
      </c>
      <c r="C44" s="161"/>
      <c r="D44" s="159"/>
      <c r="E44" s="159"/>
      <c r="F44" s="159"/>
      <c r="G44" s="159"/>
      <c r="H44" s="159"/>
      <c r="I44" s="159"/>
      <c r="J44" s="159"/>
      <c r="K44" s="159"/>
      <c r="L44" s="159"/>
      <c r="M44" s="216"/>
      <c r="N44" s="168"/>
      <c r="O44" s="168"/>
      <c r="P44" s="168"/>
      <c r="Q44" s="168"/>
      <c r="R44" s="168"/>
      <c r="S44" s="26"/>
    </row>
    <row r="45" spans="1:19" ht="18.75" hidden="1" customHeight="1" x14ac:dyDescent="0.5">
      <c r="A45" s="23"/>
      <c r="B45" s="47">
        <v>0.47222222222222227</v>
      </c>
      <c r="C45" s="138"/>
      <c r="D45" s="160"/>
      <c r="E45" s="160"/>
      <c r="F45" s="160"/>
      <c r="G45" s="160"/>
      <c r="H45" s="160"/>
      <c r="I45" s="160"/>
      <c r="J45" s="160"/>
      <c r="K45" s="160"/>
      <c r="L45" s="160"/>
      <c r="M45" s="216"/>
      <c r="N45" s="168"/>
      <c r="O45" s="168"/>
      <c r="P45" s="168"/>
      <c r="Q45" s="168"/>
      <c r="R45" s="168"/>
      <c r="S45" s="26"/>
    </row>
    <row r="46" spans="1:19" ht="18.75" hidden="1" customHeight="1" thickBot="1" x14ac:dyDescent="0.5">
      <c r="A46" s="23"/>
      <c r="B46" s="48">
        <v>0.52777777777777779</v>
      </c>
      <c r="C46" s="162"/>
      <c r="D46" s="158"/>
      <c r="E46" s="158"/>
      <c r="F46" s="158"/>
      <c r="G46" s="158"/>
      <c r="H46" s="158"/>
      <c r="I46" s="158"/>
      <c r="J46" s="158"/>
      <c r="K46" s="158"/>
      <c r="L46" s="158"/>
      <c r="M46" s="216"/>
      <c r="N46" s="168"/>
      <c r="O46" s="168"/>
      <c r="P46" s="168"/>
      <c r="Q46" s="168"/>
      <c r="R46" s="168"/>
      <c r="S46" s="26"/>
    </row>
    <row r="47" spans="1:19" ht="6" customHeight="1" thickBot="1" x14ac:dyDescent="0.5">
      <c r="A47" s="23"/>
      <c r="B47" s="49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92"/>
      <c r="N47" s="20"/>
      <c r="O47" s="20"/>
      <c r="P47" s="20"/>
      <c r="Q47" s="20"/>
      <c r="R47" s="20"/>
      <c r="S47" s="26"/>
    </row>
    <row r="48" spans="1:19" ht="10.5" customHeight="1" x14ac:dyDescent="0.45">
      <c r="A48" s="23"/>
      <c r="B48" s="144" t="s">
        <v>1</v>
      </c>
      <c r="C48" s="151">
        <v>46448</v>
      </c>
      <c r="D48" s="151">
        <v>46449</v>
      </c>
      <c r="E48" s="151">
        <v>46450</v>
      </c>
      <c r="F48" s="151">
        <v>46451</v>
      </c>
      <c r="G48" s="151">
        <v>46455</v>
      </c>
      <c r="H48" s="151">
        <v>46456</v>
      </c>
      <c r="I48" s="151">
        <v>46457</v>
      </c>
      <c r="J48" s="151">
        <v>46458</v>
      </c>
      <c r="K48" s="151">
        <v>46462</v>
      </c>
      <c r="L48" s="151">
        <v>46463</v>
      </c>
      <c r="M48" s="155">
        <v>46464</v>
      </c>
      <c r="N48" s="180" t="s">
        <v>140</v>
      </c>
      <c r="O48" s="181" t="s">
        <v>140</v>
      </c>
      <c r="P48" s="181" t="s">
        <v>140</v>
      </c>
      <c r="Q48" s="181" t="s">
        <v>140</v>
      </c>
      <c r="R48" s="181" t="s">
        <v>140</v>
      </c>
      <c r="S48" s="26"/>
    </row>
    <row r="49" spans="1:19" ht="10.5" customHeight="1" thickBot="1" x14ac:dyDescent="0.5">
      <c r="A49" s="23"/>
      <c r="B49" s="145" t="s">
        <v>10</v>
      </c>
      <c r="C49" s="150" t="str">
        <f>TEXT(C48,"aaa")</f>
        <v>火</v>
      </c>
      <c r="D49" s="146" t="str">
        <f t="shared" ref="D49:R49" si="8">TEXT(D48,"aaa")</f>
        <v>水</v>
      </c>
      <c r="E49" s="146" t="str">
        <f t="shared" si="8"/>
        <v>木</v>
      </c>
      <c r="F49" s="146" t="str">
        <f t="shared" si="8"/>
        <v>金</v>
      </c>
      <c r="G49" s="146" t="str">
        <f t="shared" si="8"/>
        <v>火</v>
      </c>
      <c r="H49" s="146" t="str">
        <f t="shared" si="8"/>
        <v>水</v>
      </c>
      <c r="I49" s="146" t="str">
        <f t="shared" si="8"/>
        <v>木</v>
      </c>
      <c r="J49" s="146" t="str">
        <f t="shared" si="8"/>
        <v>金</v>
      </c>
      <c r="K49" s="146" t="str">
        <f t="shared" si="8"/>
        <v>火</v>
      </c>
      <c r="L49" s="147" t="str">
        <f t="shared" si="8"/>
        <v>水</v>
      </c>
      <c r="M49" s="148" t="str">
        <f t="shared" si="8"/>
        <v>木</v>
      </c>
      <c r="N49" s="182" t="str">
        <f t="shared" si="8"/>
        <v>─</v>
      </c>
      <c r="O49" s="182" t="str">
        <f t="shared" si="8"/>
        <v>─</v>
      </c>
      <c r="P49" s="182" t="str">
        <f t="shared" si="8"/>
        <v>─</v>
      </c>
      <c r="Q49" s="182" t="str">
        <f t="shared" si="8"/>
        <v>─</v>
      </c>
      <c r="R49" s="182" t="str">
        <f t="shared" si="8"/>
        <v>─</v>
      </c>
      <c r="S49" s="26"/>
    </row>
    <row r="50" spans="1:19" ht="18.75" customHeight="1" x14ac:dyDescent="0.45">
      <c r="A50" s="23"/>
      <c r="B50" s="33">
        <v>0.4236111111111111</v>
      </c>
      <c r="C50" s="198"/>
      <c r="D50" s="112"/>
      <c r="E50" s="112"/>
      <c r="F50" s="112"/>
      <c r="G50" s="112"/>
      <c r="H50" s="112"/>
      <c r="I50" s="112"/>
      <c r="J50" s="112"/>
      <c r="K50" s="112"/>
      <c r="L50" s="112"/>
      <c r="M50" s="170"/>
      <c r="N50" s="183"/>
      <c r="O50" s="183"/>
      <c r="P50" s="183"/>
      <c r="Q50" s="183"/>
      <c r="R50" s="183"/>
      <c r="S50" s="26"/>
    </row>
    <row r="51" spans="1:19" ht="18.75" customHeight="1" x14ac:dyDescent="0.45">
      <c r="A51" s="23"/>
      <c r="B51" s="34">
        <v>0.47222222222222227</v>
      </c>
      <c r="C51" s="198"/>
      <c r="D51" s="113"/>
      <c r="E51" s="198"/>
      <c r="F51" s="198"/>
      <c r="G51" s="198"/>
      <c r="H51" s="113"/>
      <c r="I51" s="198"/>
      <c r="J51" s="198"/>
      <c r="K51" s="198"/>
      <c r="L51" s="198"/>
      <c r="M51" s="171"/>
      <c r="N51" s="183"/>
      <c r="O51" s="183"/>
      <c r="P51" s="183"/>
      <c r="Q51" s="183"/>
      <c r="R51" s="183"/>
      <c r="S51" s="26"/>
    </row>
    <row r="52" spans="1:19" ht="18.75" customHeight="1" thickBot="1" x14ac:dyDescent="0.5">
      <c r="A52" s="23"/>
      <c r="B52" s="35">
        <v>0.52777777777777779</v>
      </c>
      <c r="C52" s="115"/>
      <c r="D52" s="200"/>
      <c r="E52" s="115"/>
      <c r="F52" s="200"/>
      <c r="G52" s="115"/>
      <c r="H52" s="200"/>
      <c r="I52" s="115"/>
      <c r="J52" s="115"/>
      <c r="K52" s="115"/>
      <c r="L52" s="115"/>
      <c r="M52" s="203"/>
      <c r="N52" s="183"/>
      <c r="O52" s="183"/>
      <c r="P52" s="183"/>
      <c r="Q52" s="183"/>
      <c r="R52" s="183"/>
      <c r="S52" s="26"/>
    </row>
    <row r="53" spans="1:19" ht="6" customHeight="1" x14ac:dyDescent="0.45">
      <c r="A53" s="23"/>
      <c r="B53" s="213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6"/>
    </row>
    <row r="54" spans="1:19" ht="16.5" customHeight="1" x14ac:dyDescent="0.45">
      <c r="A54" s="23"/>
      <c r="B54" s="24" t="s">
        <v>43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6"/>
    </row>
    <row r="55" spans="1:19" ht="3" customHeight="1" thickBot="1" x14ac:dyDescent="0.5">
      <c r="A55" s="3"/>
      <c r="B55" s="27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6"/>
    </row>
    <row r="56" spans="1:19" ht="11.25" customHeight="1" thickBot="1" x14ac:dyDescent="0.5">
      <c r="A56" s="3"/>
      <c r="B56" s="86" t="s">
        <v>16</v>
      </c>
      <c r="C56" s="93" t="s">
        <v>17</v>
      </c>
      <c r="D56" s="94" t="s">
        <v>18</v>
      </c>
      <c r="E56" s="94" t="s">
        <v>19</v>
      </c>
      <c r="F56" s="94" t="s">
        <v>20</v>
      </c>
      <c r="G56" s="94" t="s">
        <v>21</v>
      </c>
      <c r="H56" s="94" t="s">
        <v>22</v>
      </c>
      <c r="I56" s="94" t="s">
        <v>23</v>
      </c>
      <c r="J56" s="94" t="s">
        <v>24</v>
      </c>
      <c r="K56" s="94" t="s">
        <v>25</v>
      </c>
      <c r="L56" s="95" t="s">
        <v>26</v>
      </c>
      <c r="M56" s="42"/>
      <c r="N56" s="42"/>
      <c r="O56" s="42"/>
      <c r="P56" s="42"/>
      <c r="Q56" s="42"/>
      <c r="R56" s="20"/>
      <c r="S56" s="26"/>
    </row>
    <row r="57" spans="1:19" ht="11.25" customHeight="1" x14ac:dyDescent="0.45">
      <c r="A57" s="3"/>
      <c r="B57" s="87" t="s">
        <v>1</v>
      </c>
      <c r="C57" s="97" t="str">
        <f>IFERROR(INDEX(C24:M24,MATCH(1,C26:M26,0)),IFERROR(INDEX(C24:M24,MATCH(1,C27:M27,0)),IFERROR(INDEX(C24:M24,MATCH(1,C28:M28,0)),IFERROR(INDEX(C30:R30,MATCH(1,C32:R32,0)),IFERROR(INDEX(C30:R30,MATCH(1,C33:R33,0)),IFERROR(INDEX(C30:R30,MATCH(1,C34:R34,0)),IFERROR(INDEX(C36:L36,MATCH(1,C38:L38,0)),IFERROR(INDEX(C36:L36,MATCH(1,C39:L39,0)),IFERROR(INDEX(C36:L36,MATCH(1,C40:L40,0)),IFERROR(INDEX(C48:M48,MATCH(1,C50:M50,0)),IFERROR(INDEX(C48:M48,MATCH(1,C51:M51,0)),IFERROR(INDEX(C48:M48,MATCH(1,C52:M52,0)),""))))))))))))</f>
        <v/>
      </c>
      <c r="D57" s="98" t="str">
        <f>IFERROR(INDEX(C24:M24,MATCH(2,C26:M26,0)),IFERROR(INDEX(C24:M24,MATCH(2,C27:M27,0)),IFERROR(INDEX(C24:M24,MATCH(2,C28:M28,0)),IFERROR(INDEX(C30:R30,MATCH(2,C32:R32,0)),IFERROR(INDEX(C30:R30,MATCH(2,C33:R33,0)),IFERROR(INDEX(C30:R30,MATCH(2,C34:R34,0)),IFERROR(INDEX(C36:L36,MATCH(2,C38:L38,0)),IFERROR(INDEX(C36:L36,MATCH(2,C39:L39,0)),IFERROR(INDEX(C36:L36,MATCH(2,C40:L40,0)),IFERROR(INDEX(C48:M48,MATCH(2,C50:M50,0)),IFERROR(INDEX(C48:M48,MATCH(2,C51:M51,0)),IFERROR(INDEX(C48:M48,MATCH(2,C52:M52,0)),""))))))))))))</f>
        <v/>
      </c>
      <c r="E57" s="98" t="str">
        <f>IFERROR(INDEX(C24:M24,MATCH(3,C26:M26,0)),IFERROR(INDEX(C24:M24,MATCH(3,C27:M27,0)),IFERROR(INDEX(C24:M24,MATCH(3,C28:M28,0)),IFERROR(INDEX(C30:R30,MATCH(3,C32:R32,0)),IFERROR(INDEX(C30:R30,MATCH(3,C33:R33,0)),IFERROR(INDEX(C30:R30,MATCH(3,C34:R34,0)),IFERROR(INDEX(C36:L36,MATCH(3,C38:L38,0)),IFERROR(INDEX(C36:L36,MATCH(3,C39:L39,0)),IFERROR(INDEX(C36:L36,MATCH(3,C40:L40,0)),IFERROR(INDEX(C48:M48,MATCH(3,C50:M50,0)),IFERROR(INDEX(C48:M48,MATCH(3,C51:M51,0)),IFERROR(INDEX(C48:M48,MATCH(3,C52:M52,0)),""))))))))))))</f>
        <v/>
      </c>
      <c r="F57" s="98" t="str">
        <f>IFERROR(INDEX(C24:M24,MATCH(4,C26:M26,0)),IFERROR(INDEX(C24:M24,MATCH(4,C27:M27,0)),IFERROR(INDEX(C24:M24,MATCH(4,C28:M28,0)),IFERROR(INDEX(C30:R30,MATCH(4,C32:R32,0)),IFERROR(INDEX(C30:R30,MATCH(4,C33:R33,0)),IFERROR(INDEX(C30:R30,MATCH(4,C34:R34,0)),IFERROR(INDEX(C36:L36,MATCH(4,C38:L38,0)),IFERROR(INDEX(C36:L36,MATCH(4,C39:L39,0)),IFERROR(INDEX(C36:L36,MATCH(4,C40:L40,0)),IFERROR(INDEX(C48:M48,MATCH(4,C50:M50,0)),IFERROR(INDEX(C48:M48,MATCH(4,C51:M51,0)),IFERROR(INDEX(C48:M48,MATCH(4,C52:M52,0)),""))))))))))))</f>
        <v/>
      </c>
      <c r="G57" s="98" t="str">
        <f>IFERROR(INDEX(C24:M24,MATCH(5,C26:M26,0)),IFERROR(INDEX(C24:M24,MATCH(5,C27:M27,0)),IFERROR(INDEX(C24:M24,MATCH(5,C28:M28,0)),IFERROR(INDEX(C30:R30,MATCH(5,C32:R32,0)),IFERROR(INDEX(C30:R30,MATCH(5,C33:R33,0)),IFERROR(INDEX(C30:R30,MATCH(5,C34:R34,0)),IFERROR(INDEX(C36:L36,MATCH(5,C38:L38,0)),IFERROR(INDEX(C36:L36,MATCH(5,C39:L39,0)),IFERROR(INDEX(C36:L36,MATCH(5,C40:L40,0)),IFERROR(INDEX(C48:M48,MATCH(5,C50:M50,0)),IFERROR(INDEX(C48:M48,MATCH(5,C51:M51,0)),IFERROR(INDEX(C48:M48,MATCH(5,C52:M52,0)),""))))))))))))</f>
        <v/>
      </c>
      <c r="H57" s="98" t="str">
        <f>IFERROR(INDEX(C24:M24,MATCH(6,C26:M26,0)),IFERROR(INDEX(C24:M24,MATCH(6,C27:M27,0)),IFERROR(INDEX(C24:M24,MATCH(6,C28:M28,0)),IFERROR(INDEX(C30:R30,MATCH(6,C32:R32,0)),IFERROR(INDEX(C30:R30,MATCH(6,C33:R33,0)),IFERROR(INDEX(C30:R30,MATCH(6,C34:R34,0)),IFERROR(INDEX(C36:L36,MATCH(6,C38:L38,0)),IFERROR(INDEX(C36:L36,MATCH(6,C39:L39,0)),IFERROR(INDEX(C36:L36,MATCH(6,C40:L40,0)),IFERROR(INDEX(C48:M48,MATCH(6,C50:M50,0)),IFERROR(INDEX(C48:M48,MATCH(6,C51:M51,0)),IFERROR(INDEX(C48:M48,MATCH(6,C52:M52,0)),""))))))))))))</f>
        <v/>
      </c>
      <c r="I57" s="98" t="str">
        <f>IFERROR(INDEX(C24:M24,MATCH(7,C26:M26,0)),IFERROR(INDEX(C24:M24,MATCH(7,C27:M27,0)),IFERROR(INDEX(C24:M24,MATCH(7,C28:M28,0)),IFERROR(INDEX(C30:R30,MATCH(7,C32:R32,0)),IFERROR(INDEX(C30:R30,MATCH(7,C33:R33,0)),IFERROR(INDEX(C30:R30,MATCH(7,C34:R34,0)),IFERROR(INDEX(C36:L36,MATCH(7,C38:L38,0)),IFERROR(INDEX(C36:L36,MATCH(7,C39:L39,0)),IFERROR(INDEX(C36:L36,MATCH(7,C40:L40,0)),IFERROR(INDEX(C48:M48,MATCH(7,C50:M50,0)),IFERROR(INDEX(C48:M48,MATCH(7,C51:M51,0)),IFERROR(INDEX(C48:M48,MATCH(7,C52:M52,0)),""))))))))))))</f>
        <v/>
      </c>
      <c r="J57" s="98" t="str">
        <f>IFERROR(INDEX(C24:M24,MATCH(8,C26:M26,0)),IFERROR(INDEX(C24:M24,MATCH(8,C27:M27,0)),IFERROR(INDEX(C24:M24,MATCH(8,C28:M28,0)),IFERROR(INDEX(C30:R30,MATCH(8,C32:R32,0)),IFERROR(INDEX(C30:R30,MATCH(8,C33:R33,0)),IFERROR(INDEX(C30:R30,MATCH(8,C34:R34,0)),IFERROR(INDEX(C36:L36,MATCH(8,C38:L38,0)),IFERROR(INDEX(C36:L36,MATCH(8,C39:L39,0)),IFERROR(INDEX(C36:L36,MATCH(8,C40:L40,0)),IFERROR(INDEX(C48:M48,MATCH(8,C50:M50,0)),IFERROR(INDEX(C48:M48,MATCH(8,C51:M51,0)),IFERROR(INDEX(C48:M48,MATCH(8,C52:M52,0)),""))))))))))))</f>
        <v/>
      </c>
      <c r="K57" s="98" t="str">
        <f>IFERROR(INDEX(C24:M24,MATCH(9,C26:M26,0)),IFERROR(INDEX(C24:M24,MATCH(9,C27:M27,0)),IFERROR(INDEX(C24:M24,MATCH(9,C28:M28,0)),IFERROR(INDEX(C30:R30,MATCH(9,C32:R32,0)),IFERROR(INDEX(C30:R30,MATCH(9,C33:R33,0)),IFERROR(INDEX(C30:R30,MATCH(9,C34:R34,0)),IFERROR(INDEX(C36:L36,MATCH(9,C38:L38,0)),IFERROR(INDEX(C36:L36,MATCH(9,C39:L39,0)),IFERROR(INDEX(C36:L36,MATCH(9,C40:L40,0)),IFERROR(INDEX(C48:M48,MATCH(9,C50:M50,0)),IFERROR(INDEX(C48:M48,MATCH(9,C51:M51,0)),IFERROR(INDEX(C48:M48,MATCH(9,C52:M52,0)),""))))))))))))</f>
        <v/>
      </c>
      <c r="L57" s="99" t="str">
        <f>IFERROR(INDEX(C24:M24,MATCH(10,C26:M26,0)),IFERROR(INDEX(C24:M24,MATCH(10,C27:M27,0)),IFERROR(INDEX(C24:M24,MATCH(10,C28:M28,0)),IFERROR(INDEX(C30:R30,MATCH(10,C32:R32,0)),IFERROR(INDEX(C30:R30,MATCH(10,C33:R33,0)),IFERROR(INDEX(C30:R30,MATCH(10,C34:R34,0)),IFERROR(INDEX(C36:L36,MATCH(10,C38:L38,0)),IFERROR(INDEX(C36:L36,MATCH(10,C39:L39,0)),IFERROR(INDEX(C36:L36,MATCH(10,C40:L40,0)),IFERROR(INDEX(C48:M48,MATCH(10,C50:M50,0)),IFERROR(INDEX(C48:M48,MATCH(10,C51:M51,0)),IFERROR(INDEX(C48:M48,MATCH(10,C52:M52,0)),""))))))))))))</f>
        <v/>
      </c>
      <c r="M57" s="43"/>
      <c r="N57" s="43"/>
      <c r="O57" s="43"/>
      <c r="P57" s="43"/>
      <c r="Q57" s="43"/>
      <c r="R57" s="20"/>
      <c r="S57" s="26"/>
    </row>
    <row r="58" spans="1:19" ht="11.25" customHeight="1" x14ac:dyDescent="0.45">
      <c r="A58" s="3"/>
      <c r="B58" s="88" t="s">
        <v>10</v>
      </c>
      <c r="C58" s="100" t="str">
        <f>TEXT(C57,"aaa")</f>
        <v/>
      </c>
      <c r="D58" s="100" t="str">
        <f t="shared" ref="D58:L58" si="9">TEXT(D57,"aaa")</f>
        <v/>
      </c>
      <c r="E58" s="100" t="str">
        <f t="shared" si="9"/>
        <v/>
      </c>
      <c r="F58" s="100" t="str">
        <f t="shared" si="9"/>
        <v/>
      </c>
      <c r="G58" s="100" t="str">
        <f t="shared" si="9"/>
        <v/>
      </c>
      <c r="H58" s="100" t="str">
        <f t="shared" si="9"/>
        <v/>
      </c>
      <c r="I58" s="100" t="str">
        <f t="shared" si="9"/>
        <v/>
      </c>
      <c r="J58" s="100" t="str">
        <f t="shared" si="9"/>
        <v/>
      </c>
      <c r="K58" s="100" t="str">
        <f t="shared" si="9"/>
        <v/>
      </c>
      <c r="L58" s="101" t="str">
        <f t="shared" si="9"/>
        <v/>
      </c>
      <c r="M58" s="43"/>
      <c r="N58" s="43"/>
      <c r="O58" s="43"/>
      <c r="P58" s="43"/>
      <c r="Q58" s="43"/>
      <c r="R58" s="20"/>
      <c r="S58" s="26"/>
    </row>
    <row r="59" spans="1:19" ht="11.25" customHeight="1" thickBot="1" x14ac:dyDescent="0.5">
      <c r="A59" s="3"/>
      <c r="B59" s="89" t="s">
        <v>27</v>
      </c>
      <c r="C59" s="102" t="str">
        <f>IF(ISNUMBER(MATCH(1,C26:M26,0)),B26,IF(ISNUMBER(MATCH(1,C27:M27,0)),B27,IF(ISNUMBER(MATCH(1,C28:M28,0)),B28,IF(ISNUMBER(MATCH(1,C32:R32,0)),B32,IF(ISNUMBER(MATCH(1,C33:R33,0)),B33,IF(ISNUMBER(MATCH(1,C34:R34,0)),B34,IF(ISNUMBER(MATCH(1,C38:L38,0)),B38,IF(ISNUMBER(MATCH(1,C39:L39,0)),B39,IF(ISNUMBER(MATCH(1,C40:L40,0)),B40,IF(ISNUMBER(MATCH(1,C50:M50,0)),B50,IF(ISNUMBER(MATCH(1,C51:M51,0)),B51,IF(ISNUMBER(MATCH(1,C52:M52,0)),B52,""))))))))))))</f>
        <v/>
      </c>
      <c r="D59" s="103" t="str">
        <f>IF(ISNUMBER(MATCH(2,C26:M26,0)),B26,IF(ISNUMBER(MATCH(2,C27:M27,0)),B27,IF(ISNUMBER(MATCH(2,C28:M28,0)),B28,IF(ISNUMBER(MATCH(2,C32:R32,0)),B32,IF(ISNUMBER(MATCH(2,C33:R33,0)),B33,IF(ISNUMBER(MATCH(2,C34:R34,0)),B34,IF(ISNUMBER(MATCH(2,C38:L38,0)),B38,IF(ISNUMBER(MATCH(2,C39:L39,0)),B39,IF(ISNUMBER(MATCH(2,C40:L40,0)),B40,IF(ISNUMBER(MATCH(2,C50:M50,0)),B50,IF(ISNUMBER(MATCH(2,C51:M51,0)),B51,IF(ISNUMBER(MATCH(2,C52:M52,0)),B52,""))))))))))))</f>
        <v/>
      </c>
      <c r="E59" s="103" t="str">
        <f>IF(ISNUMBER(MATCH(3,C26:M26,0)),B26,IF(ISNUMBER(MATCH(3,C27:M27,0)),B27,IF(ISNUMBER(MATCH(3,C28:M28,0)),B28,IF(ISNUMBER(MATCH(3,C32:R32,0)),B32,IF(ISNUMBER(MATCH(3,C33:R33,0)),B33,IF(ISNUMBER(MATCH(3,C34:R34,0)),B34,IF(ISNUMBER(MATCH(3,C38:L38,0)),B38,IF(ISNUMBER(MATCH(3,C39:L39,0)),B39,IF(ISNUMBER(MATCH(3,C40:L40,0)),B40,IF(ISNUMBER(MATCH(3,C50:M50,0)),B50,IF(ISNUMBER(MATCH(3,C51:M51,0)),B51,IF(ISNUMBER(MATCH(3,C52:M52,0)),B52,""))))))))))))</f>
        <v/>
      </c>
      <c r="F59" s="103" t="str">
        <f>IF(ISNUMBER(MATCH(4,C26:M26,0)),B26,IF(ISNUMBER(MATCH(4,C27:M27,0)),B27,IF(ISNUMBER(MATCH(4,C28:M28,0)),B28,IF(ISNUMBER(MATCH(4,C32:R32,0)),B32,IF(ISNUMBER(MATCH(4,C33:R33,0)),B33,IF(ISNUMBER(MATCH(4,C34:R34,0)),B34,IF(ISNUMBER(MATCH(4,C38:L38,0)),B38,IF(ISNUMBER(MATCH(4,C39:L39,0)),B39,IF(ISNUMBER(MATCH(4,C40:L40,0)),B40,IF(ISNUMBER(MATCH(4,C50:M50,0)),B50,IF(ISNUMBER(MATCH(4,C51:M51,0)),B51,IF(ISNUMBER(MATCH(4,C52:M52,0)),B52,""))))))))))))</f>
        <v/>
      </c>
      <c r="G59" s="103" t="str">
        <f>IF(ISNUMBER(MATCH(5,C26:M26,0)),B26,IF(ISNUMBER(MATCH(5,C27:M27,0)),B27,IF(ISNUMBER(MATCH(5,C28:M28,0)),B28,IF(ISNUMBER(MATCH(5,C32:R32,0)),B32,IF(ISNUMBER(MATCH(5,C33:R33,0)),B33,IF(ISNUMBER(MATCH(5,C34:R34,0)),B34,IF(ISNUMBER(MATCH(5,C38:L38,0)),B38,IF(ISNUMBER(MATCH(5,C39:L39,0)),B39,IF(ISNUMBER(MATCH(5,C40:L40,0)),B40,IF(ISNUMBER(MATCH(5,C50:M50,0)),B50,IF(ISNUMBER(MATCH(5,C51:M51,0)),B51,IF(ISNUMBER(MATCH(5,C52:M52,0)),B52,""))))))))))))</f>
        <v/>
      </c>
      <c r="H59" s="103" t="str">
        <f>IF(ISNUMBER(MATCH(6,C26:M26,0)),B26,IF(ISNUMBER(MATCH(6,C27:M27,0)),B27,IF(ISNUMBER(MATCH(6,C28:M28,0)),B28,IF(ISNUMBER(MATCH(6,C32:R32,0)),B32,IF(ISNUMBER(MATCH(6,C33:R33,0)),B33,IF(ISNUMBER(MATCH(6,C34:R34,0)),B34,IF(ISNUMBER(MATCH(6,C38:L38,0)),B38,IF(ISNUMBER(MATCH(6,C39:L39,0)),B39,IF(ISNUMBER(MATCH(6,C40:L40,0)),B40,IF(ISNUMBER(MATCH(6,C50:M50,0)),B50,IF(ISNUMBER(MATCH(6,C51:M51,0)),B51,IF(ISNUMBER(MATCH(6,C52:M52,0)),B52,""))))))))))))</f>
        <v/>
      </c>
      <c r="I59" s="103" t="str">
        <f>IF(ISNUMBER(MATCH(7,C26:M26,0)),B26,IF(ISNUMBER(MATCH(7,C27:M27,0)),B27,IF(ISNUMBER(MATCH(7,C28:M28,0)),B28,IF(ISNUMBER(MATCH(7,C32:R32,0)),B32,IF(ISNUMBER(MATCH(7,C33:R33,0)),B33,IF(ISNUMBER(MATCH(7,C34:R34,0)),B34,IF(ISNUMBER(MATCH(7,C38:L38,0)),B38,IF(ISNUMBER(MATCH(7,C39:L39,0)),B39,IF(ISNUMBER(MATCH(7,C40:L40,0)),B40,IF(ISNUMBER(MATCH(7,C50:M50,0)),B50,IF(ISNUMBER(MATCH(7,C51:M51,0)),B51,IF(ISNUMBER(MATCH(7,C52:M52,0)),B52,""))))))))))))</f>
        <v/>
      </c>
      <c r="J59" s="103" t="str">
        <f>IF(ISNUMBER(MATCH(8,C26:M26,0)),B26,IF(ISNUMBER(MATCH(8,C27:M27,0)),B27,IF(ISNUMBER(MATCH(8,C28:M28,0)),B28,IF(ISNUMBER(MATCH(8,C32:R32,0)),B32,IF(ISNUMBER(MATCH(8,C33:R33,0)),B33,IF(ISNUMBER(MATCH(8,C34:R34,0)),B34,IF(ISNUMBER(MATCH(8,C38:L38,0)),B38,IF(ISNUMBER(MATCH(8,C39:L39,0)),B39,IF(ISNUMBER(MATCH(8,C40:L40,0)),B40,IF(ISNUMBER(MATCH(8,C50:M50,0)),B50,IF(ISNUMBER(MATCH(8,C51:M51,0)),B51,IF(ISNUMBER(MATCH(8,C52:M52,0)),B52,""))))))))))))</f>
        <v/>
      </c>
      <c r="K59" s="103" t="str">
        <f>IF(ISNUMBER(MATCH(9,C26:M26,0)),B26,IF(ISNUMBER(MATCH(9,C27:M27,0)),B27,IF(ISNUMBER(MATCH(9,C28:M28,0)),B28,IF(ISNUMBER(MATCH(9,C32:R32,0)),B32,IF(ISNUMBER(MATCH(9,C33:R33,0)),B33,IF(ISNUMBER(MATCH(9,C34:R34,0)),B34,IF(ISNUMBER(MATCH(9,C38:L38,0)),B38,IF(ISNUMBER(MATCH(9,C39:L39,0)),B39,IF(ISNUMBER(MATCH(9,C40:L40,0)),B40,IF(ISNUMBER(MATCH(9,C50:M50,0)),B50,IF(ISNUMBER(MATCH(9,C51:M51,0)),B51,IF(ISNUMBER(MATCH(9,C52:M52,0)),B52,""))))))))))))</f>
        <v/>
      </c>
      <c r="L59" s="104" t="str">
        <f>IF(ISNUMBER(MATCH(10,C26:M26,0)),B26,IF(ISNUMBER(MATCH(10,C27:M27,0)),B27,IF(ISNUMBER(MATCH(10,C28:M28,0)),B28,IF(ISNUMBER(MATCH(10,C32:R32,0)),B32,IF(ISNUMBER(MATCH(10,C33:R33,0)),B33,IF(ISNUMBER(MATCH(10,C34:R34,0)),B34,IF(ISNUMBER(MATCH(10,C38:L38,0)),B38,IF(ISNUMBER(MATCH(10,C39:L39,0)),B39,IF(ISNUMBER(MATCH(10,C40:L40,0)),B40,IF(ISNUMBER(MATCH(10,C50:M50,0)),B50,IF(ISNUMBER(MATCH(10,C51:M51,0)),B51,IF(ISNUMBER(MATCH(10,C52:M52,0)),B52,""))))))))))))</f>
        <v/>
      </c>
      <c r="M59" s="44"/>
      <c r="N59" s="44"/>
      <c r="O59" s="44"/>
      <c r="P59" s="44"/>
      <c r="Q59" s="44"/>
      <c r="R59" s="20"/>
      <c r="S59" s="26"/>
    </row>
    <row r="60" spans="1:19" ht="8.25" customHeight="1" x14ac:dyDescent="0.45">
      <c r="A60" s="3"/>
      <c r="B60" s="25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0"/>
      <c r="S60" s="26"/>
    </row>
    <row r="61" spans="1:19" ht="3.75" customHeight="1" x14ac:dyDescent="0.45">
      <c r="A61" s="3"/>
      <c r="B61" s="25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0"/>
      <c r="S61" s="26"/>
    </row>
    <row r="62" spans="1:19" ht="16.5" customHeight="1" x14ac:dyDescent="0.45">
      <c r="A62" s="23"/>
      <c r="B62" s="24" t="s">
        <v>38</v>
      </c>
      <c r="S62" s="13"/>
    </row>
    <row r="63" spans="1:19" ht="3" customHeight="1" thickBot="1" x14ac:dyDescent="0.5">
      <c r="A63" s="23"/>
      <c r="S63" s="13"/>
    </row>
    <row r="64" spans="1:19" ht="78" customHeight="1" thickBot="1" x14ac:dyDescent="0.5">
      <c r="A64" s="23"/>
      <c r="B64" s="312"/>
      <c r="C64" s="313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4"/>
      <c r="S64" s="13"/>
    </row>
    <row r="65" spans="1:19" ht="5.25" customHeight="1" thickBot="1" x14ac:dyDescent="0.5">
      <c r="A65" s="29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1"/>
    </row>
  </sheetData>
  <sheetProtection algorithmName="SHA-512" hashValue="yiYiX1Ip/hiekHsL6LEiEsrQgL5sLeJsyXMYTnoYxQXvSXDmE+hzFv8KC4mCL6YTNtt89ECT7uOTZdrWfUHMDg==" saltValue="EO3C1ajGRXQv4x19cgsV2g==" spinCount="100000" sheet="1" objects="1" scenarios="1"/>
  <protectedRanges>
    <protectedRange sqref="N8:R8" name="メールアドレス"/>
  </protectedRanges>
  <mergeCells count="46">
    <mergeCell ref="B3:R3"/>
    <mergeCell ref="K6:M6"/>
    <mergeCell ref="K7:M7"/>
    <mergeCell ref="K8:M8"/>
    <mergeCell ref="B6:D6"/>
    <mergeCell ref="B7:D7"/>
    <mergeCell ref="E7:I7"/>
    <mergeCell ref="N6:R6"/>
    <mergeCell ref="N7:R7"/>
    <mergeCell ref="N8:R8"/>
    <mergeCell ref="E8:F8"/>
    <mergeCell ref="G8:H8"/>
    <mergeCell ref="F6:I6"/>
    <mergeCell ref="B8:D9"/>
    <mergeCell ref="E9:I9"/>
    <mergeCell ref="Q5:R5"/>
    <mergeCell ref="B64:R64"/>
    <mergeCell ref="E14:H14"/>
    <mergeCell ref="B21:D21"/>
    <mergeCell ref="K21:M21"/>
    <mergeCell ref="E21:F21"/>
    <mergeCell ref="N21:O21"/>
    <mergeCell ref="L14:O14"/>
    <mergeCell ref="P14:Q14"/>
    <mergeCell ref="J13:K14"/>
    <mergeCell ref="B23:R23"/>
    <mergeCell ref="B16:R16"/>
    <mergeCell ref="B14:C14"/>
    <mergeCell ref="B12:C13"/>
    <mergeCell ref="J12:O12"/>
    <mergeCell ref="B5:M5"/>
    <mergeCell ref="O5:P5"/>
    <mergeCell ref="E22:H22"/>
    <mergeCell ref="N20:Q20"/>
    <mergeCell ref="B17:D17"/>
    <mergeCell ref="K17:M17"/>
    <mergeCell ref="E17:I17"/>
    <mergeCell ref="N17:R17"/>
    <mergeCell ref="J22:R22"/>
    <mergeCell ref="E12:H12"/>
    <mergeCell ref="E13:H13"/>
    <mergeCell ref="L13:O13"/>
    <mergeCell ref="P12:Q12"/>
    <mergeCell ref="P13:Q13"/>
    <mergeCell ref="B11:J11"/>
    <mergeCell ref="K11:R11"/>
  </mergeCells>
  <phoneticPr fontId="2"/>
  <conditionalFormatting sqref="C50:C52">
    <cfRule type="duplicateValues" dxfId="25" priority="1"/>
  </conditionalFormatting>
  <conditionalFormatting sqref="C59:L59">
    <cfRule type="cellIs" dxfId="24" priority="38" operator="equal">
      <formula>0.423611111111111</formula>
    </cfRule>
  </conditionalFormatting>
  <conditionalFormatting sqref="C26:M28 C50:M52 C38:L40 C32:R34">
    <cfRule type="duplicateValues" dxfId="23" priority="73"/>
  </conditionalFormatting>
  <conditionalFormatting sqref="C59:Q59">
    <cfRule type="cellIs" dxfId="22" priority="26" operator="equal">
      <formula>0.472222222222222</formula>
    </cfRule>
    <cfRule type="cellIs" dxfId="21" priority="37" operator="equal">
      <formula>0.527777777777778</formula>
    </cfRule>
  </conditionalFormatting>
  <conditionalFormatting sqref="D50:R52">
    <cfRule type="duplicateValues" dxfId="20" priority="2"/>
  </conditionalFormatting>
  <conditionalFormatting sqref="E6">
    <cfRule type="containsBlanks" dxfId="19" priority="5">
      <formula>LEN(TRIM(E6))=0</formula>
    </cfRule>
  </conditionalFormatting>
  <conditionalFormatting sqref="E21:F21 N21:O21">
    <cfRule type="containsBlanks" dxfId="18" priority="72">
      <formula>LEN(TRIM(E21))=0</formula>
    </cfRule>
  </conditionalFormatting>
  <conditionalFormatting sqref="F6 N6:R8 E7:I7 G8 E9 E12:H13 P12:Q13">
    <cfRule type="containsBlanks" dxfId="17" priority="70">
      <formula>LEN(TRIM(E6))=0</formula>
    </cfRule>
  </conditionalFormatting>
  <conditionalFormatting sqref="G21 I21">
    <cfRule type="expression" dxfId="16" priority="42">
      <formula>FIND("利用する",$E$21)</formula>
    </cfRule>
  </conditionalFormatting>
  <conditionalFormatting sqref="H21">
    <cfRule type="expression" dxfId="15" priority="7">
      <formula>AND($E$21="利用しない",$H$21&gt;0)</formula>
    </cfRule>
    <cfRule type="expression" dxfId="14" priority="10">
      <formula>AND($E$21="利用する",$H$21=0)</formula>
    </cfRule>
  </conditionalFormatting>
  <conditionalFormatting sqref="M57:M59">
    <cfRule type="expression" dxfId="13" priority="50">
      <formula>IF($M$60&gt;1,TRUE,FALSE)</formula>
    </cfRule>
  </conditionalFormatting>
  <conditionalFormatting sqref="M59:Q59">
    <cfRule type="cellIs" dxfId="12" priority="68" operator="equal">
      <formula>0.416666666666667</formula>
    </cfRule>
  </conditionalFormatting>
  <conditionalFormatting sqref="N57:N59">
    <cfRule type="expression" dxfId="11" priority="49">
      <formula>IF($N$60&gt;1,TRUE,FALSE)</formula>
    </cfRule>
  </conditionalFormatting>
  <conditionalFormatting sqref="O57:O59">
    <cfRule type="expression" dxfId="10" priority="48">
      <formula>IF($O$60&gt;1,TRUE,FALSE)</formula>
    </cfRule>
  </conditionalFormatting>
  <conditionalFormatting sqref="O5:P5">
    <cfRule type="expression" dxfId="9" priority="3">
      <formula>$Q$5=""</formula>
    </cfRule>
  </conditionalFormatting>
  <conditionalFormatting sqref="P21 R21">
    <cfRule type="expression" dxfId="8" priority="41">
      <formula>FIND("利用する",$N$21)</formula>
    </cfRule>
  </conditionalFormatting>
  <conditionalFormatting sqref="P57:P59">
    <cfRule type="expression" dxfId="7" priority="47">
      <formula>IF($P$60&gt;1,TRUE,FALSE)</formula>
    </cfRule>
  </conditionalFormatting>
  <conditionalFormatting sqref="P12:Q13">
    <cfRule type="expression" dxfId="6" priority="4">
      <formula>$P$12&lt;$P$13</formula>
    </cfRule>
  </conditionalFormatting>
  <conditionalFormatting sqref="Q21">
    <cfRule type="expression" dxfId="5" priority="6">
      <formula>AND($N$21="利用しない",$Q$21&gt;0)</formula>
    </cfRule>
    <cfRule type="expression" dxfId="4" priority="9">
      <formula>AND($N$21="利用する",$Q$21=0)</formula>
    </cfRule>
  </conditionalFormatting>
  <conditionalFormatting sqref="Q57:Q59">
    <cfRule type="expression" dxfId="3" priority="46">
      <formula>IF($Q$60&gt;1,TRUE,FALSE)</formula>
    </cfRule>
  </conditionalFormatting>
  <dataValidations count="12">
    <dataValidation type="whole" imeMode="halfAlpha" allowBlank="1" showInputMessage="1" showErrorMessage="1" sqref="E12:H13" xr:uid="{00000000-0002-0000-0100-000000000000}">
      <formula1>1</formula1>
      <formula2>1000</formula2>
    </dataValidation>
    <dataValidation type="whole" allowBlank="1" showInputMessage="1" showErrorMessage="1" sqref="C47:R47 C53:R54" xr:uid="{00000000-0002-0000-0100-000001000000}">
      <formula1>1</formula1>
      <formula2>15</formula2>
    </dataValidation>
    <dataValidation type="list" imeMode="hiragana" allowBlank="1" showErrorMessage="1" sqref="E6" xr:uid="{00000000-0002-0000-0100-000002000000}">
      <formula1>"国立,県立,市立,区立,私立"</formula1>
    </dataValidation>
    <dataValidation type="list" allowBlank="1" showErrorMessage="1" sqref="N21:O21 E21:F21" xr:uid="{00000000-0002-0000-0100-000003000000}">
      <formula1>"利用する,利用しない"</formula1>
    </dataValidation>
    <dataValidation type="whole" imeMode="halfAlpha" allowBlank="1" showInputMessage="1" showErrorMessage="1" sqref="Q21 H21" xr:uid="{00000000-0002-0000-0100-000004000000}">
      <formula1>1</formula1>
      <formula2>5</formula2>
    </dataValidation>
    <dataValidation type="list" imeMode="hiragana" allowBlank="1" showInputMessage="1" showErrorMessage="1" promptTitle="所在地（区）" prompt="該当する区名を_x000a_選択してください" sqref="G8:H8" xr:uid="{00000000-0002-0000-0100-000005000000}">
      <formula1>"千種,東,北,西,中村,中,昭和,瑞穂,熱田,中川,港,南,守山,緑,名東,天白"</formula1>
    </dataValidation>
    <dataValidation type="whole" imeMode="halfAlpha" allowBlank="1" showInputMessage="1" showErrorMessage="1" sqref="C44:R46 C50:R52 C26:R28 C38:R40 C32:S34" xr:uid="{00000000-0002-0000-0100-000006000000}">
      <formula1>1</formula1>
      <formula2>10</formula2>
    </dataValidation>
    <dataValidation type="custom" allowBlank="1" showInputMessage="1" showErrorMessage="1" sqref="P14:Q14" xr:uid="{00000000-0002-0000-0100-000007000000}">
      <formula1>$P$14&lt;0</formula1>
    </dataValidation>
    <dataValidation imeMode="off" allowBlank="1" showInputMessage="1" showErrorMessage="1" sqref="E7:I7 N7:R7" xr:uid="{00000000-0002-0000-0100-000008000000}"/>
    <dataValidation imeMode="hiragana" allowBlank="1" showInputMessage="1" showErrorMessage="1" sqref="N6:R6 F6:I6 E9:I9 E17:I17 N17:R17 B64:R64" xr:uid="{00000000-0002-0000-0100-000009000000}"/>
    <dataValidation imeMode="halfAlpha" allowBlank="1" showInputMessage="1" showErrorMessage="1" sqref="P12:Q13" xr:uid="{00000000-0002-0000-0100-00000A000000}"/>
    <dataValidation type="custom" imeMode="off" allowBlank="1" showInputMessage="1" showErrorMessage="1" errorTitle="メールアドレス" error="@も含め、半角で正確に入力してください" promptTitle="メールアドレス" prompt="@も含め、半角で_x000a_正確に入力してください_x000a_" sqref="N8:R8" xr:uid="{00000000-0002-0000-0100-00000B000000}">
      <formula1>OR(COUNTIF(N8,"*@*"),COUNTIF(N8,"*＠*"))</formula1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0" tint="-0.249977111117893"/>
  </sheetPr>
  <dimension ref="A1:HA14"/>
  <sheetViews>
    <sheetView zoomScale="60" zoomScaleNormal="60" workbookViewId="0">
      <pane xSplit="11" ySplit="3" topLeftCell="CD4" activePane="bottomRight" state="frozen"/>
      <selection pane="topRight" activeCell="G1" sqref="G1"/>
      <selection pane="bottomLeft" activeCell="A4" sqref="A4"/>
      <selection pane="bottomRight" activeCell="I32" sqref="I32"/>
    </sheetView>
  </sheetViews>
  <sheetFormatPr defaultRowHeight="18" x14ac:dyDescent="0.45"/>
  <cols>
    <col min="1" max="1" width="5.69921875" customWidth="1"/>
    <col min="2" max="2" width="8.59765625" customWidth="1"/>
    <col min="3" max="3" width="21.59765625" customWidth="1"/>
    <col min="4" max="5" width="6.09765625" customWidth="1"/>
    <col min="6" max="6" width="10.19921875" customWidth="1"/>
    <col min="7" max="8" width="7.69921875" customWidth="1"/>
    <col min="9" max="9" width="6.69921875" customWidth="1"/>
    <col min="10" max="11" width="13.5" customWidth="1"/>
    <col min="12" max="546" width="6.59765625" customWidth="1"/>
  </cols>
  <sheetData>
    <row r="1" spans="1:209" s="62" customFormat="1" ht="22.2" x14ac:dyDescent="0.45">
      <c r="A1" s="126"/>
      <c r="B1" s="126"/>
      <c r="C1" s="123"/>
      <c r="D1" s="68"/>
      <c r="E1" s="71"/>
      <c r="F1" s="68"/>
      <c r="G1" s="65"/>
      <c r="H1" s="53"/>
      <c r="I1" s="118"/>
      <c r="J1" s="82"/>
      <c r="K1" s="53"/>
      <c r="L1" s="60">
        <f>'２．申込書'!$C$24</f>
        <v>46154</v>
      </c>
      <c r="M1" s="52">
        <f>'２．申込書'!$C$24</f>
        <v>46154</v>
      </c>
      <c r="N1" s="61">
        <f>'２．申込書'!$C$24</f>
        <v>46154</v>
      </c>
      <c r="O1" s="60">
        <f>'２．申込書'!$D$24</f>
        <v>46155</v>
      </c>
      <c r="P1" s="52">
        <f>'２．申込書'!$D$24</f>
        <v>46155</v>
      </c>
      <c r="Q1" s="61">
        <f>'２．申込書'!$D$24</f>
        <v>46155</v>
      </c>
      <c r="R1" s="60">
        <f>'２．申込書'!$E$24</f>
        <v>46156</v>
      </c>
      <c r="S1" s="52">
        <f>'２．申込書'!$E$24</f>
        <v>46156</v>
      </c>
      <c r="T1" s="61">
        <f>'２．申込書'!$E$24</f>
        <v>46156</v>
      </c>
      <c r="U1" s="60">
        <f>'２．申込書'!$F$24</f>
        <v>46161</v>
      </c>
      <c r="V1" s="52">
        <f>'２．申込書'!$F$24</f>
        <v>46161</v>
      </c>
      <c r="W1" s="61">
        <f>'２．申込書'!$F$24</f>
        <v>46161</v>
      </c>
      <c r="X1" s="60">
        <f>'２．申込書'!$G$24</f>
        <v>46162</v>
      </c>
      <c r="Y1" s="52">
        <f>'２．申込書'!$G$24</f>
        <v>46162</v>
      </c>
      <c r="Z1" s="61">
        <f>'２．申込書'!$G$24</f>
        <v>46162</v>
      </c>
      <c r="AA1" s="60">
        <f>'２．申込書'!$H$24</f>
        <v>46163</v>
      </c>
      <c r="AB1" s="52">
        <f>'２．申込書'!$H$24</f>
        <v>46163</v>
      </c>
      <c r="AC1" s="61">
        <f>'２．申込書'!$H$24</f>
        <v>46163</v>
      </c>
      <c r="AD1" s="60">
        <f>'２．申込書'!$I$24</f>
        <v>46164</v>
      </c>
      <c r="AE1" s="52">
        <f>'２．申込書'!$I$24</f>
        <v>46164</v>
      </c>
      <c r="AF1" s="61">
        <f>'２．申込書'!$I$24</f>
        <v>46164</v>
      </c>
      <c r="AG1" s="60">
        <f>'２．申込書'!$J$24</f>
        <v>46168</v>
      </c>
      <c r="AH1" s="52">
        <f>'２．申込書'!$J$24</f>
        <v>46168</v>
      </c>
      <c r="AI1" s="61">
        <f>'２．申込書'!$J$24</f>
        <v>46168</v>
      </c>
      <c r="AJ1" s="60">
        <f>'２．申込書'!$K$24</f>
        <v>46169</v>
      </c>
      <c r="AK1" s="52">
        <f>'２．申込書'!$K$24</f>
        <v>46169</v>
      </c>
      <c r="AL1" s="61">
        <f>'２．申込書'!$K$24</f>
        <v>46169</v>
      </c>
      <c r="AM1" s="60">
        <f>'２．申込書'!$L$24</f>
        <v>46170</v>
      </c>
      <c r="AN1" s="52">
        <f>'２．申込書'!$L$24</f>
        <v>46170</v>
      </c>
      <c r="AO1" s="61">
        <f>'２．申込書'!$L$24</f>
        <v>46170</v>
      </c>
      <c r="AP1" s="60">
        <f>'２．申込書'!$M$24</f>
        <v>46171</v>
      </c>
      <c r="AQ1" s="52">
        <f>'２．申込書'!$M$24</f>
        <v>46171</v>
      </c>
      <c r="AR1" s="61">
        <f>'２．申込書'!$M$24</f>
        <v>46171</v>
      </c>
      <c r="AS1" s="60" t="str">
        <f>'２．申込書'!$N$24</f>
        <v>─</v>
      </c>
      <c r="AT1" s="52" t="str">
        <f>'２．申込書'!$N$24</f>
        <v>─</v>
      </c>
      <c r="AU1" s="61" t="str">
        <f>'２．申込書'!$N$24</f>
        <v>─</v>
      </c>
      <c r="AV1" s="60" t="str">
        <f>'２．申込書'!$O$24</f>
        <v>※第１０希望まで</v>
      </c>
      <c r="AW1" s="52" t="str">
        <f>'２．申込書'!$O$24</f>
        <v>※第１０希望まで</v>
      </c>
      <c r="AX1" s="61" t="str">
        <f>'２．申込書'!$O$24</f>
        <v>※第１０希望まで</v>
      </c>
      <c r="AY1" s="60">
        <f>'２．申込書'!$P$24</f>
        <v>0</v>
      </c>
      <c r="AZ1" s="52">
        <f>'２．申込書'!$P$24</f>
        <v>0</v>
      </c>
      <c r="BA1" s="61">
        <f>'２．申込書'!$P$24</f>
        <v>0</v>
      </c>
      <c r="BB1" s="60">
        <f>'２．申込書'!$Q$24</f>
        <v>0</v>
      </c>
      <c r="BC1" s="52">
        <f>'２．申込書'!$Q$24</f>
        <v>0</v>
      </c>
      <c r="BD1" s="61">
        <f>'２．申込書'!$Q$24</f>
        <v>0</v>
      </c>
      <c r="BE1" s="60">
        <f>'２．申込書'!$R$24</f>
        <v>0</v>
      </c>
      <c r="BF1" s="52">
        <f>'２．申込書'!$R$24</f>
        <v>0</v>
      </c>
      <c r="BG1" s="61">
        <f>'２．申込書'!$R$24</f>
        <v>0</v>
      </c>
      <c r="BH1" s="60">
        <f>'２．申込書'!$C$30</f>
        <v>46175</v>
      </c>
      <c r="BI1" s="60">
        <f>'２．申込書'!$C$30</f>
        <v>46175</v>
      </c>
      <c r="BJ1" s="61">
        <f>'２．申込書'!$C$30</f>
        <v>46175</v>
      </c>
      <c r="BK1" s="60">
        <f>'２．申込書'!$D$30</f>
        <v>46176</v>
      </c>
      <c r="BL1" s="60">
        <f>'２．申込書'!$D$30</f>
        <v>46176</v>
      </c>
      <c r="BM1" s="61">
        <f>'２．申込書'!$D$30</f>
        <v>46176</v>
      </c>
      <c r="BN1" s="60">
        <f>'２．申込書'!$E$30</f>
        <v>46177</v>
      </c>
      <c r="BO1" s="60">
        <f>'２．申込書'!$E$30</f>
        <v>46177</v>
      </c>
      <c r="BP1" s="61">
        <f>'２．申込書'!$E$30</f>
        <v>46177</v>
      </c>
      <c r="BQ1" s="60">
        <f>'２．申込書'!$F$30</f>
        <v>46178</v>
      </c>
      <c r="BR1" s="60">
        <f>'２．申込書'!$F$30</f>
        <v>46178</v>
      </c>
      <c r="BS1" s="61">
        <f>'２．申込書'!$F$30</f>
        <v>46178</v>
      </c>
      <c r="BT1" s="60">
        <f>'２．申込書'!$G$30</f>
        <v>46182</v>
      </c>
      <c r="BU1" s="60">
        <f>'２．申込書'!$G$30</f>
        <v>46182</v>
      </c>
      <c r="BV1" s="61">
        <f>'２．申込書'!$G$30</f>
        <v>46182</v>
      </c>
      <c r="BW1" s="60">
        <f>'２．申込書'!$H$30</f>
        <v>46183</v>
      </c>
      <c r="BX1" s="60">
        <f>'２．申込書'!$H$30</f>
        <v>46183</v>
      </c>
      <c r="BY1" s="61">
        <f>'２．申込書'!$H$30</f>
        <v>46183</v>
      </c>
      <c r="BZ1" s="60">
        <f>'２．申込書'!$I$30</f>
        <v>46184</v>
      </c>
      <c r="CA1" s="60">
        <f>'２．申込書'!$I$30</f>
        <v>46184</v>
      </c>
      <c r="CB1" s="61">
        <f>'２．申込書'!$I$30</f>
        <v>46184</v>
      </c>
      <c r="CC1" s="60">
        <f>'２．申込書'!$J$30</f>
        <v>46185</v>
      </c>
      <c r="CD1" s="60">
        <f>'２．申込書'!$J$30</f>
        <v>46185</v>
      </c>
      <c r="CE1" s="61">
        <f>'２．申込書'!$J$30</f>
        <v>46185</v>
      </c>
      <c r="CF1" s="60">
        <f>'２．申込書'!$K$30</f>
        <v>46189</v>
      </c>
      <c r="CG1" s="60">
        <f>'２．申込書'!$K$30</f>
        <v>46189</v>
      </c>
      <c r="CH1" s="61">
        <f>'２．申込書'!$K$30</f>
        <v>46189</v>
      </c>
      <c r="CI1" s="60">
        <f>'２．申込書'!$L$30</f>
        <v>46190</v>
      </c>
      <c r="CJ1" s="60">
        <f>'２．申込書'!$L$30</f>
        <v>46190</v>
      </c>
      <c r="CK1" s="61">
        <f>'２．申込書'!$L$30</f>
        <v>46190</v>
      </c>
      <c r="CL1" s="60">
        <f>'２．申込書'!$M$30</f>
        <v>46191</v>
      </c>
      <c r="CM1" s="60">
        <f>'２．申込書'!$M$30</f>
        <v>46191</v>
      </c>
      <c r="CN1" s="61">
        <f>'２．申込書'!$M$30</f>
        <v>46191</v>
      </c>
      <c r="CO1" s="60">
        <f>'２．申込書'!$N$30</f>
        <v>46196</v>
      </c>
      <c r="CP1" s="60">
        <f>'２．申込書'!$N$30</f>
        <v>46196</v>
      </c>
      <c r="CQ1" s="61">
        <f>'２．申込書'!$N$30</f>
        <v>46196</v>
      </c>
      <c r="CR1" s="60">
        <f>'２．申込書'!$O$30</f>
        <v>46197</v>
      </c>
      <c r="CS1" s="60">
        <f>'２．申込書'!$O$30</f>
        <v>46197</v>
      </c>
      <c r="CT1" s="61">
        <f>'２．申込書'!$O$30</f>
        <v>46197</v>
      </c>
      <c r="CU1" s="60">
        <f>'２．申込書'!$P$30</f>
        <v>46198</v>
      </c>
      <c r="CV1" s="60">
        <f>'２．申込書'!$P$30</f>
        <v>46198</v>
      </c>
      <c r="CW1" s="61">
        <f>'２．申込書'!$P$30</f>
        <v>46198</v>
      </c>
      <c r="CX1" s="60">
        <f>'２．申込書'!$Q$30</f>
        <v>46199</v>
      </c>
      <c r="CY1" s="60">
        <f>'２．申込書'!$Q$30</f>
        <v>46199</v>
      </c>
      <c r="CZ1" s="60">
        <f>'２．申込書'!$Q$30</f>
        <v>46199</v>
      </c>
      <c r="DA1" s="60">
        <f>'２．申込書'!$R$30</f>
        <v>46203</v>
      </c>
      <c r="DB1" s="60">
        <f>'２．申込書'!$R$30</f>
        <v>46203</v>
      </c>
      <c r="DC1" s="61">
        <f>'２．申込書'!$R$30</f>
        <v>46203</v>
      </c>
      <c r="DD1" s="60" t="str">
        <f>'２．申込書'!$S$30</f>
        <v>─</v>
      </c>
      <c r="DE1" s="60" t="str">
        <f>'２．申込書'!$S$30</f>
        <v>─</v>
      </c>
      <c r="DF1" s="61" t="str">
        <f>'２．申込書'!$S$30</f>
        <v>─</v>
      </c>
      <c r="DG1" s="60">
        <f>'２．申込書'!$C$36</f>
        <v>46204</v>
      </c>
      <c r="DH1" s="60">
        <f>'２．申込書'!$C$36</f>
        <v>46204</v>
      </c>
      <c r="DI1" s="61">
        <f>'２．申込書'!$C$36</f>
        <v>46204</v>
      </c>
      <c r="DJ1" s="60">
        <f>'２．申込書'!$D$36</f>
        <v>46205</v>
      </c>
      <c r="DK1" s="60">
        <f>'２．申込書'!$D$36</f>
        <v>46205</v>
      </c>
      <c r="DL1" s="61">
        <f>'２．申込書'!$D$36</f>
        <v>46205</v>
      </c>
      <c r="DM1" s="60">
        <f>'２．申込書'!$E$36</f>
        <v>46206</v>
      </c>
      <c r="DN1" s="60">
        <f>'２．申込書'!$E$36</f>
        <v>46206</v>
      </c>
      <c r="DO1" s="61">
        <f>'２．申込書'!$E$36</f>
        <v>46206</v>
      </c>
      <c r="DP1" s="60">
        <f>'２．申込書'!$F$36</f>
        <v>46210</v>
      </c>
      <c r="DQ1" s="60">
        <f>'２．申込書'!$F$36</f>
        <v>46210</v>
      </c>
      <c r="DR1" s="61">
        <f>'２．申込書'!$F$36</f>
        <v>46210</v>
      </c>
      <c r="DS1" s="60">
        <f>'２．申込書'!$G$36</f>
        <v>46211</v>
      </c>
      <c r="DT1" s="60">
        <f>'２．申込書'!$G$36</f>
        <v>46211</v>
      </c>
      <c r="DU1" s="61">
        <f>'２．申込書'!$G$36</f>
        <v>46211</v>
      </c>
      <c r="DV1" s="60">
        <f>'２．申込書'!$H$36</f>
        <v>46212</v>
      </c>
      <c r="DW1" s="60">
        <f>'２．申込書'!$H$36</f>
        <v>46212</v>
      </c>
      <c r="DX1" s="61">
        <f>'２．申込書'!$H$36</f>
        <v>46212</v>
      </c>
      <c r="DY1" s="60">
        <f>'２．申込書'!$I$36</f>
        <v>46213</v>
      </c>
      <c r="DZ1" s="60">
        <f>'２．申込書'!$I$36</f>
        <v>46213</v>
      </c>
      <c r="EA1" s="61">
        <f>'２．申込書'!$I$36</f>
        <v>46213</v>
      </c>
      <c r="EB1" s="60">
        <f>'２．申込書'!$J$36</f>
        <v>46217</v>
      </c>
      <c r="EC1" s="60">
        <f>'２．申込書'!$J$36</f>
        <v>46217</v>
      </c>
      <c r="ED1" s="61">
        <f>'２．申込書'!$J$36</f>
        <v>46217</v>
      </c>
      <c r="EE1" s="60">
        <f>'２．申込書'!$K$36</f>
        <v>46218</v>
      </c>
      <c r="EF1" s="60">
        <f>'２．申込書'!$K$36</f>
        <v>46218</v>
      </c>
      <c r="EG1" s="61">
        <f>'２．申込書'!$K$36</f>
        <v>46218</v>
      </c>
      <c r="EH1" s="60">
        <f>'２．申込書'!$L$36</f>
        <v>46219</v>
      </c>
      <c r="EI1" s="60">
        <f>'２．申込書'!$L$36</f>
        <v>46219</v>
      </c>
      <c r="EJ1" s="61">
        <f>'２．申込書'!$L$36</f>
        <v>46219</v>
      </c>
      <c r="EK1" s="60" t="str">
        <f>'２．申込書'!$M$36</f>
        <v>─</v>
      </c>
      <c r="EL1" s="60" t="str">
        <f>'２．申込書'!$M$36</f>
        <v>─</v>
      </c>
      <c r="EM1" s="61" t="str">
        <f>'２．申込書'!$M$36</f>
        <v>─</v>
      </c>
      <c r="EN1" s="60" t="str">
        <f>'２．申込書'!$O$36</f>
        <v>─</v>
      </c>
      <c r="EO1" s="60" t="str">
        <f>'２．申込書'!$O$36</f>
        <v>─</v>
      </c>
      <c r="EP1" s="61" t="str">
        <f>'２．申込書'!$O$36</f>
        <v>─</v>
      </c>
      <c r="EQ1" s="60" t="str">
        <f>'２．申込書'!$P$36</f>
        <v>─</v>
      </c>
      <c r="ER1" s="60" t="str">
        <f>'２．申込書'!$P$36</f>
        <v>─</v>
      </c>
      <c r="ES1" s="61" t="str">
        <f>'２．申込書'!$P$36</f>
        <v>─</v>
      </c>
      <c r="ET1" s="60" t="str">
        <f>'２．申込書'!$Q$36</f>
        <v>─</v>
      </c>
      <c r="EU1" s="60" t="str">
        <f>'２．申込書'!$Q$36</f>
        <v>─</v>
      </c>
      <c r="EV1" s="61" t="str">
        <f>'２．申込書'!$Q$36</f>
        <v>─</v>
      </c>
      <c r="EW1" s="60" t="str">
        <f>'２．申込書'!$R$36</f>
        <v>─</v>
      </c>
      <c r="EX1" s="60" t="str">
        <f>'２．申込書'!$R$36</f>
        <v>─</v>
      </c>
      <c r="EY1" s="61" t="str">
        <f>'２．申込書'!$R$36</f>
        <v>─</v>
      </c>
      <c r="EZ1" s="60">
        <f>'２．申込書'!$C$48</f>
        <v>46448</v>
      </c>
      <c r="FA1" s="60">
        <f>'２．申込書'!$C$48</f>
        <v>46448</v>
      </c>
      <c r="FB1" s="61">
        <f>'２．申込書'!$C$48</f>
        <v>46448</v>
      </c>
      <c r="FC1" s="60">
        <f>'２．申込書'!$D$48</f>
        <v>46449</v>
      </c>
      <c r="FD1" s="60">
        <f>'２．申込書'!$D$48</f>
        <v>46449</v>
      </c>
      <c r="FE1" s="61">
        <f>'２．申込書'!$D$48</f>
        <v>46449</v>
      </c>
      <c r="FF1" s="60">
        <f>'２．申込書'!$E$48</f>
        <v>46450</v>
      </c>
      <c r="FG1" s="60">
        <f>'２．申込書'!$E$48</f>
        <v>46450</v>
      </c>
      <c r="FH1" s="61">
        <f>'２．申込書'!$E$48</f>
        <v>46450</v>
      </c>
      <c r="FI1" s="60">
        <f>'２．申込書'!$F$48</f>
        <v>46451</v>
      </c>
      <c r="FJ1" s="60">
        <f>'２．申込書'!$F$48</f>
        <v>46451</v>
      </c>
      <c r="FK1" s="61">
        <f>'２．申込書'!$F$48</f>
        <v>46451</v>
      </c>
      <c r="FL1" s="60">
        <f>'２．申込書'!$G$48</f>
        <v>46455</v>
      </c>
      <c r="FM1" s="60">
        <f>'２．申込書'!$G$48</f>
        <v>46455</v>
      </c>
      <c r="FN1" s="61">
        <f>'２．申込書'!$G$48</f>
        <v>46455</v>
      </c>
      <c r="FO1" s="60">
        <f>'２．申込書'!$H$48</f>
        <v>46456</v>
      </c>
      <c r="FP1" s="60">
        <f>'２．申込書'!$H$48</f>
        <v>46456</v>
      </c>
      <c r="FQ1" s="61">
        <f>'２．申込書'!$H$48</f>
        <v>46456</v>
      </c>
      <c r="FR1" s="60">
        <f>'２．申込書'!$I$48</f>
        <v>46457</v>
      </c>
      <c r="FS1" s="60">
        <f>'２．申込書'!$I$48</f>
        <v>46457</v>
      </c>
      <c r="FT1" s="61">
        <f>'２．申込書'!$I$48</f>
        <v>46457</v>
      </c>
      <c r="FU1" s="60">
        <f>'２．申込書'!$J$48</f>
        <v>46458</v>
      </c>
      <c r="FV1" s="60">
        <f>'２．申込書'!$J$48</f>
        <v>46458</v>
      </c>
      <c r="FW1" s="61">
        <f>'２．申込書'!$J$48</f>
        <v>46458</v>
      </c>
      <c r="FX1" s="60">
        <f>'２．申込書'!$K$48</f>
        <v>46462</v>
      </c>
      <c r="FY1" s="60">
        <f>'２．申込書'!$K$48</f>
        <v>46462</v>
      </c>
      <c r="FZ1" s="61">
        <f>'２．申込書'!$K$48</f>
        <v>46462</v>
      </c>
      <c r="GA1" s="60">
        <f>'２．申込書'!$L$48</f>
        <v>46463</v>
      </c>
      <c r="GB1" s="60">
        <f>'２．申込書'!$L$48</f>
        <v>46463</v>
      </c>
      <c r="GC1" s="61">
        <f>'２．申込書'!$L$48</f>
        <v>46463</v>
      </c>
      <c r="GD1" s="60">
        <f>'２．申込書'!$M$48</f>
        <v>46464</v>
      </c>
      <c r="GE1" s="60">
        <f>'２．申込書'!$M$48</f>
        <v>46464</v>
      </c>
      <c r="GF1" s="61">
        <f>'２．申込書'!$M$48</f>
        <v>46464</v>
      </c>
      <c r="GG1" s="60" t="str">
        <f>'２．申込書'!$N$42</f>
        <v>─</v>
      </c>
      <c r="GH1" s="60" t="str">
        <f>'２．申込書'!$N$42</f>
        <v>─</v>
      </c>
      <c r="GI1" s="61" t="str">
        <f>'２．申込書'!$N$42</f>
        <v>─</v>
      </c>
      <c r="GJ1" s="60" t="str">
        <f>'２．申込書'!$O$42</f>
        <v>─</v>
      </c>
      <c r="GK1" s="60" t="str">
        <f>'２．申込書'!$O$42</f>
        <v>─</v>
      </c>
      <c r="GL1" s="61" t="str">
        <f>'２．申込書'!$O$42</f>
        <v>─</v>
      </c>
      <c r="GM1" s="60" t="str">
        <f>'２．申込書'!$P$42</f>
        <v>─</v>
      </c>
      <c r="GN1" s="60" t="str">
        <f>'２．申込書'!$P$42</f>
        <v>─</v>
      </c>
      <c r="GO1" s="61" t="str">
        <f>'２．申込書'!$P$42</f>
        <v>─</v>
      </c>
      <c r="GP1" s="60" t="str">
        <f>'２．申込書'!$Q$42</f>
        <v>─</v>
      </c>
      <c r="GQ1" s="60" t="str">
        <f>'２．申込書'!$Q$42</f>
        <v>─</v>
      </c>
      <c r="GR1" s="61" t="str">
        <f>'２．申込書'!$Q$42</f>
        <v>─</v>
      </c>
      <c r="GS1" s="60" t="str">
        <f>'２．申込書'!$R$42</f>
        <v>─</v>
      </c>
      <c r="GT1" s="60" t="str">
        <f>'２．申込書'!$R$42</f>
        <v>─</v>
      </c>
      <c r="GU1" s="61" t="str">
        <f>'２．申込書'!$R$42</f>
        <v>─</v>
      </c>
      <c r="GV1" s="60"/>
      <c r="GW1" s="60"/>
      <c r="GX1" s="61"/>
      <c r="GY1" s="60"/>
      <c r="GZ1" s="60"/>
      <c r="HA1" s="61"/>
    </row>
    <row r="2" spans="1:209" s="62" customFormat="1" ht="21.75" customHeight="1" x14ac:dyDescent="0.45">
      <c r="A2" s="125"/>
      <c r="B2" s="125"/>
      <c r="C2" s="124"/>
      <c r="D2" s="69"/>
      <c r="E2" s="72"/>
      <c r="F2" s="69"/>
      <c r="G2" s="66"/>
      <c r="H2" s="54"/>
      <c r="I2" s="119"/>
      <c r="J2" s="83"/>
      <c r="K2" s="54"/>
      <c r="L2" s="63" t="str">
        <f>TEXT(L1,"aaa")</f>
        <v>火</v>
      </c>
      <c r="M2" s="63" t="str">
        <f t="shared" ref="M2:W2" si="0">TEXT(M1,"aaa")</f>
        <v>火</v>
      </c>
      <c r="N2" s="64" t="str">
        <f t="shared" si="0"/>
        <v>火</v>
      </c>
      <c r="O2" s="63" t="str">
        <f>TEXT(O1,"aaa")</f>
        <v>水</v>
      </c>
      <c r="P2" s="63" t="str">
        <f t="shared" si="0"/>
        <v>水</v>
      </c>
      <c r="Q2" s="64" t="str">
        <f t="shared" si="0"/>
        <v>水</v>
      </c>
      <c r="R2" s="63" t="str">
        <f>TEXT(R1,"aaa")</f>
        <v>木</v>
      </c>
      <c r="S2" s="63" t="str">
        <f t="shared" si="0"/>
        <v>木</v>
      </c>
      <c r="T2" s="64" t="str">
        <f t="shared" si="0"/>
        <v>木</v>
      </c>
      <c r="U2" s="63" t="str">
        <f>TEXT(U1,"aaa")</f>
        <v>火</v>
      </c>
      <c r="V2" s="63" t="str">
        <f t="shared" si="0"/>
        <v>火</v>
      </c>
      <c r="W2" s="64" t="str">
        <f t="shared" si="0"/>
        <v>火</v>
      </c>
      <c r="X2" s="63" t="str">
        <f>TEXT(X1,"aaa")</f>
        <v>水</v>
      </c>
      <c r="Y2" s="63" t="str">
        <f t="shared" ref="Y2:Z2" si="1">TEXT(Y1,"aaa")</f>
        <v>水</v>
      </c>
      <c r="Z2" s="64" t="str">
        <f t="shared" si="1"/>
        <v>水</v>
      </c>
      <c r="AA2" s="63" t="str">
        <f>TEXT(AA1,"aaa")</f>
        <v>木</v>
      </c>
      <c r="AB2" s="63" t="str">
        <f t="shared" ref="AB2:AC2" si="2">TEXT(AB1,"aaa")</f>
        <v>木</v>
      </c>
      <c r="AC2" s="64" t="str">
        <f t="shared" si="2"/>
        <v>木</v>
      </c>
      <c r="AD2" s="63" t="str">
        <f>TEXT(AD1,"aaa")</f>
        <v>金</v>
      </c>
      <c r="AE2" s="63" t="str">
        <f t="shared" ref="AE2:AF2" si="3">TEXT(AE1,"aaa")</f>
        <v>金</v>
      </c>
      <c r="AF2" s="64" t="str">
        <f t="shared" si="3"/>
        <v>金</v>
      </c>
      <c r="AG2" s="63" t="str">
        <f>TEXT(AG1,"aaa")</f>
        <v>火</v>
      </c>
      <c r="AH2" s="63" t="str">
        <f t="shared" ref="AH2:AI2" si="4">TEXT(AH1,"aaa")</f>
        <v>火</v>
      </c>
      <c r="AI2" s="64" t="str">
        <f t="shared" si="4"/>
        <v>火</v>
      </c>
      <c r="AJ2" s="63" t="str">
        <f>TEXT(AJ1,"aaa")</f>
        <v>水</v>
      </c>
      <c r="AK2" s="63" t="str">
        <f t="shared" ref="AK2:AL2" si="5">TEXT(AK1,"aaa")</f>
        <v>水</v>
      </c>
      <c r="AL2" s="64" t="str">
        <f t="shared" si="5"/>
        <v>水</v>
      </c>
      <c r="AM2" s="63" t="str">
        <f>TEXT(AM1,"aaa")</f>
        <v>木</v>
      </c>
      <c r="AN2" s="63" t="str">
        <f t="shared" ref="AN2:AO2" si="6">TEXT(AN1,"aaa")</f>
        <v>木</v>
      </c>
      <c r="AO2" s="64" t="str">
        <f t="shared" si="6"/>
        <v>木</v>
      </c>
      <c r="AP2" s="63" t="str">
        <f>TEXT(AP1,"aaa")</f>
        <v>金</v>
      </c>
      <c r="AQ2" s="63" t="str">
        <f t="shared" ref="AQ2:AR2" si="7">TEXT(AQ1,"aaa")</f>
        <v>金</v>
      </c>
      <c r="AR2" s="64" t="str">
        <f t="shared" si="7"/>
        <v>金</v>
      </c>
      <c r="AS2" s="63" t="str">
        <f>TEXT(AS1,"aaa")</f>
        <v>─</v>
      </c>
      <c r="AT2" s="63" t="str">
        <f t="shared" ref="AT2:AU2" si="8">TEXT(AT1,"aaa")</f>
        <v>─</v>
      </c>
      <c r="AU2" s="64" t="str">
        <f t="shared" si="8"/>
        <v>─</v>
      </c>
      <c r="AV2" s="63" t="str">
        <f>TEXT(AV1,"aaa")</f>
        <v>※第１０希望まで</v>
      </c>
      <c r="AW2" s="63" t="str">
        <f t="shared" ref="AW2:AX2" si="9">TEXT(AW1,"aaa")</f>
        <v>※第１０希望まで</v>
      </c>
      <c r="AX2" s="64" t="str">
        <f t="shared" si="9"/>
        <v>※第１０希望まで</v>
      </c>
      <c r="AY2" s="63" t="str">
        <f>TEXT(AY1,"aaa")</f>
        <v>土</v>
      </c>
      <c r="AZ2" s="63" t="str">
        <f t="shared" ref="AZ2:BA2" si="10">TEXT(AZ1,"aaa")</f>
        <v>土</v>
      </c>
      <c r="BA2" s="64" t="str">
        <f t="shared" si="10"/>
        <v>土</v>
      </c>
      <c r="BB2" s="63" t="str">
        <f>TEXT(BB1,"aaa")</f>
        <v>土</v>
      </c>
      <c r="BC2" s="63" t="str">
        <f t="shared" ref="BC2:BD2" si="11">TEXT(BC1,"aaa")</f>
        <v>土</v>
      </c>
      <c r="BD2" s="64" t="str">
        <f t="shared" si="11"/>
        <v>土</v>
      </c>
      <c r="BE2" s="63" t="str">
        <f>TEXT(BE1,"aaa")</f>
        <v>土</v>
      </c>
      <c r="BF2" s="63" t="str">
        <f t="shared" ref="BF2:BG2" si="12">TEXT(BF1,"aaa")</f>
        <v>土</v>
      </c>
      <c r="BG2" s="64" t="str">
        <f t="shared" si="12"/>
        <v>土</v>
      </c>
      <c r="BH2" s="63" t="str">
        <f>TEXT(BH1,"aaa")</f>
        <v>火</v>
      </c>
      <c r="BI2" s="63" t="str">
        <f t="shared" ref="BI2:BJ2" si="13">TEXT(BI1,"aaa")</f>
        <v>火</v>
      </c>
      <c r="BJ2" s="64" t="str">
        <f t="shared" si="13"/>
        <v>火</v>
      </c>
      <c r="BK2" s="63" t="str">
        <f>TEXT(BK1,"aaa")</f>
        <v>水</v>
      </c>
      <c r="BL2" s="63" t="str">
        <f t="shared" ref="BL2:BM2" si="14">TEXT(BL1,"aaa")</f>
        <v>水</v>
      </c>
      <c r="BM2" s="64" t="str">
        <f t="shared" si="14"/>
        <v>水</v>
      </c>
      <c r="BN2" s="63" t="str">
        <f>TEXT(BN1,"aaa")</f>
        <v>木</v>
      </c>
      <c r="BO2" s="63" t="str">
        <f t="shared" ref="BO2:BP2" si="15">TEXT(BO1,"aaa")</f>
        <v>木</v>
      </c>
      <c r="BP2" s="64" t="str">
        <f t="shared" si="15"/>
        <v>木</v>
      </c>
      <c r="BQ2" s="63" t="str">
        <f>TEXT(BQ1,"aaa")</f>
        <v>金</v>
      </c>
      <c r="BR2" s="63" t="str">
        <f t="shared" ref="BR2:BS2" si="16">TEXT(BR1,"aaa")</f>
        <v>金</v>
      </c>
      <c r="BS2" s="64" t="str">
        <f t="shared" si="16"/>
        <v>金</v>
      </c>
      <c r="BT2" s="63" t="str">
        <f>TEXT(BT1,"aaa")</f>
        <v>火</v>
      </c>
      <c r="BU2" s="63" t="str">
        <f t="shared" ref="BU2:BV2" si="17">TEXT(BU1,"aaa")</f>
        <v>火</v>
      </c>
      <c r="BV2" s="64" t="str">
        <f t="shared" si="17"/>
        <v>火</v>
      </c>
      <c r="BW2" s="63" t="str">
        <f>TEXT(BW1,"aaa")</f>
        <v>水</v>
      </c>
      <c r="BX2" s="63" t="str">
        <f t="shared" ref="BX2:BY2" si="18">TEXT(BX1,"aaa")</f>
        <v>水</v>
      </c>
      <c r="BY2" s="64" t="str">
        <f t="shared" si="18"/>
        <v>水</v>
      </c>
      <c r="BZ2" s="63" t="str">
        <f>TEXT(BZ1,"aaa")</f>
        <v>木</v>
      </c>
      <c r="CA2" s="63" t="str">
        <f t="shared" ref="CA2:CB2" si="19">TEXT(CA1,"aaa")</f>
        <v>木</v>
      </c>
      <c r="CB2" s="64" t="str">
        <f t="shared" si="19"/>
        <v>木</v>
      </c>
      <c r="CC2" s="63" t="str">
        <f>TEXT(CC1,"aaa")</f>
        <v>金</v>
      </c>
      <c r="CD2" s="63" t="str">
        <f t="shared" ref="CD2:CE2" si="20">TEXT(CD1,"aaa")</f>
        <v>金</v>
      </c>
      <c r="CE2" s="64" t="str">
        <f t="shared" si="20"/>
        <v>金</v>
      </c>
      <c r="CF2" s="63" t="str">
        <f>TEXT(CF1,"aaa")</f>
        <v>火</v>
      </c>
      <c r="CG2" s="63" t="str">
        <f t="shared" ref="CG2:CH2" si="21">TEXT(CG1,"aaa")</f>
        <v>火</v>
      </c>
      <c r="CH2" s="64" t="str">
        <f t="shared" si="21"/>
        <v>火</v>
      </c>
      <c r="CI2" s="63" t="str">
        <f>TEXT(CI1,"aaa")</f>
        <v>水</v>
      </c>
      <c r="CJ2" s="63" t="str">
        <f t="shared" ref="CJ2:CK2" si="22">TEXT(CJ1,"aaa")</f>
        <v>水</v>
      </c>
      <c r="CK2" s="64" t="str">
        <f t="shared" si="22"/>
        <v>水</v>
      </c>
      <c r="CL2" s="63" t="str">
        <f>TEXT(CL1,"aaa")</f>
        <v>木</v>
      </c>
      <c r="CM2" s="63" t="str">
        <f t="shared" ref="CM2:CN2" si="23">TEXT(CM1,"aaa")</f>
        <v>木</v>
      </c>
      <c r="CN2" s="64" t="str">
        <f t="shared" si="23"/>
        <v>木</v>
      </c>
      <c r="CO2" s="63" t="str">
        <f>TEXT(CO1,"aaa")</f>
        <v>火</v>
      </c>
      <c r="CP2" s="63" t="str">
        <f t="shared" ref="CP2:CQ2" si="24">TEXT(CP1,"aaa")</f>
        <v>火</v>
      </c>
      <c r="CQ2" s="64" t="str">
        <f t="shared" si="24"/>
        <v>火</v>
      </c>
      <c r="CR2" s="63" t="str">
        <f>TEXT(CR1,"aaa")</f>
        <v>水</v>
      </c>
      <c r="CS2" s="63" t="str">
        <f t="shared" ref="CS2:CT2" si="25">TEXT(CS1,"aaa")</f>
        <v>水</v>
      </c>
      <c r="CT2" s="64" t="str">
        <f t="shared" si="25"/>
        <v>水</v>
      </c>
      <c r="CU2" s="63" t="str">
        <f>TEXT(CU1,"aaa")</f>
        <v>木</v>
      </c>
      <c r="CV2" s="63" t="str">
        <f t="shared" ref="CV2:CW2" si="26">TEXT(CV1,"aaa")</f>
        <v>木</v>
      </c>
      <c r="CW2" s="64" t="str">
        <f t="shared" si="26"/>
        <v>木</v>
      </c>
      <c r="CX2" s="63" t="str">
        <f>TEXT(CX1,"aaa")</f>
        <v>金</v>
      </c>
      <c r="CY2" s="63" t="str">
        <f t="shared" ref="CY2:CZ2" si="27">TEXT(CY1,"aaa")</f>
        <v>金</v>
      </c>
      <c r="CZ2" s="64" t="str">
        <f t="shared" si="27"/>
        <v>金</v>
      </c>
      <c r="DA2" s="63" t="str">
        <f>TEXT(DA1,"aaa")</f>
        <v>火</v>
      </c>
      <c r="DB2" s="63" t="str">
        <f t="shared" ref="DB2:DC2" si="28">TEXT(DB1,"aaa")</f>
        <v>火</v>
      </c>
      <c r="DC2" s="64" t="str">
        <f t="shared" si="28"/>
        <v>火</v>
      </c>
      <c r="DD2" s="63" t="str">
        <f>TEXT(DD1,"aaa")</f>
        <v>─</v>
      </c>
      <c r="DE2" s="63" t="str">
        <f t="shared" ref="DE2:DF2" si="29">TEXT(DE1,"aaa")</f>
        <v>─</v>
      </c>
      <c r="DF2" s="64" t="str">
        <f t="shared" si="29"/>
        <v>─</v>
      </c>
      <c r="DG2" s="63" t="str">
        <f>TEXT(DG1,"aaa")</f>
        <v>水</v>
      </c>
      <c r="DH2" s="63" t="str">
        <f t="shared" ref="DH2:DI2" si="30">TEXT(DH1,"aaa")</f>
        <v>水</v>
      </c>
      <c r="DI2" s="64" t="str">
        <f t="shared" si="30"/>
        <v>水</v>
      </c>
      <c r="DJ2" s="63" t="str">
        <f>TEXT(DJ1,"aaa")</f>
        <v>木</v>
      </c>
      <c r="DK2" s="63" t="str">
        <f t="shared" ref="DK2:DL2" si="31">TEXT(DK1,"aaa")</f>
        <v>木</v>
      </c>
      <c r="DL2" s="64" t="str">
        <f t="shared" si="31"/>
        <v>木</v>
      </c>
      <c r="DM2" s="63" t="str">
        <f>TEXT(DM1,"aaa")</f>
        <v>金</v>
      </c>
      <c r="DN2" s="63" t="str">
        <f t="shared" ref="DN2:DO2" si="32">TEXT(DN1,"aaa")</f>
        <v>金</v>
      </c>
      <c r="DO2" s="64" t="str">
        <f t="shared" si="32"/>
        <v>金</v>
      </c>
      <c r="DP2" s="63" t="str">
        <f>TEXT(DP1,"aaa")</f>
        <v>火</v>
      </c>
      <c r="DQ2" s="63" t="str">
        <f t="shared" ref="DQ2:DR2" si="33">TEXT(DQ1,"aaa")</f>
        <v>火</v>
      </c>
      <c r="DR2" s="64" t="str">
        <f t="shared" si="33"/>
        <v>火</v>
      </c>
      <c r="DS2" s="63" t="str">
        <f>TEXT(DS1,"aaa")</f>
        <v>水</v>
      </c>
      <c r="DT2" s="63" t="str">
        <f t="shared" ref="DT2:DU2" si="34">TEXT(DT1,"aaa")</f>
        <v>水</v>
      </c>
      <c r="DU2" s="64" t="str">
        <f t="shared" si="34"/>
        <v>水</v>
      </c>
      <c r="DV2" s="63" t="str">
        <f>TEXT(DV1,"aaa")</f>
        <v>木</v>
      </c>
      <c r="DW2" s="63" t="str">
        <f t="shared" ref="DW2:DX2" si="35">TEXT(DW1,"aaa")</f>
        <v>木</v>
      </c>
      <c r="DX2" s="64" t="str">
        <f t="shared" si="35"/>
        <v>木</v>
      </c>
      <c r="DY2" s="63" t="str">
        <f>TEXT(DY1,"aaa")</f>
        <v>金</v>
      </c>
      <c r="DZ2" s="63" t="str">
        <f t="shared" ref="DZ2:EA2" si="36">TEXT(DZ1,"aaa")</f>
        <v>金</v>
      </c>
      <c r="EA2" s="64" t="str">
        <f t="shared" si="36"/>
        <v>金</v>
      </c>
      <c r="EB2" s="63" t="str">
        <f>TEXT(EB1,"aaa")</f>
        <v>火</v>
      </c>
      <c r="EC2" s="63" t="str">
        <f t="shared" ref="EC2:ED2" si="37">TEXT(EC1,"aaa")</f>
        <v>火</v>
      </c>
      <c r="ED2" s="64" t="str">
        <f t="shared" si="37"/>
        <v>火</v>
      </c>
      <c r="EE2" s="63" t="str">
        <f>TEXT(EE1,"aaa")</f>
        <v>水</v>
      </c>
      <c r="EF2" s="63" t="str">
        <f t="shared" ref="EF2:EG2" si="38">TEXT(EF1,"aaa")</f>
        <v>水</v>
      </c>
      <c r="EG2" s="64" t="str">
        <f t="shared" si="38"/>
        <v>水</v>
      </c>
      <c r="EH2" s="63" t="str">
        <f>TEXT(EH1,"aaa")</f>
        <v>木</v>
      </c>
      <c r="EI2" s="63" t="str">
        <f t="shared" ref="EI2:EJ2" si="39">TEXT(EI1,"aaa")</f>
        <v>木</v>
      </c>
      <c r="EJ2" s="64" t="str">
        <f t="shared" si="39"/>
        <v>木</v>
      </c>
      <c r="EK2" s="63" t="str">
        <f>TEXT(EK1,"aaa")</f>
        <v>─</v>
      </c>
      <c r="EL2" s="63" t="str">
        <f t="shared" ref="EL2:EM2" si="40">TEXT(EL1,"aaa")</f>
        <v>─</v>
      </c>
      <c r="EM2" s="64" t="str">
        <f t="shared" si="40"/>
        <v>─</v>
      </c>
      <c r="EN2" s="63" t="str">
        <f>TEXT(EN1,"aaa")</f>
        <v>─</v>
      </c>
      <c r="EO2" s="63" t="str">
        <f t="shared" ref="EO2:EP2" si="41">TEXT(EO1,"aaa")</f>
        <v>─</v>
      </c>
      <c r="EP2" s="64" t="str">
        <f t="shared" si="41"/>
        <v>─</v>
      </c>
      <c r="EQ2" s="63" t="str">
        <f>TEXT(EQ1,"aaa")</f>
        <v>─</v>
      </c>
      <c r="ER2" s="63" t="str">
        <f t="shared" ref="ER2:ES2" si="42">TEXT(ER1,"aaa")</f>
        <v>─</v>
      </c>
      <c r="ES2" s="64" t="str">
        <f t="shared" si="42"/>
        <v>─</v>
      </c>
      <c r="ET2" s="63" t="str">
        <f>TEXT(ET1,"aaa")</f>
        <v>─</v>
      </c>
      <c r="EU2" s="63" t="str">
        <f t="shared" ref="EU2:EV2" si="43">TEXT(EU1,"aaa")</f>
        <v>─</v>
      </c>
      <c r="EV2" s="64" t="str">
        <f t="shared" si="43"/>
        <v>─</v>
      </c>
      <c r="EW2" s="63" t="str">
        <f>TEXT(EW1,"aaa")</f>
        <v>─</v>
      </c>
      <c r="EX2" s="63" t="str">
        <f t="shared" ref="EX2:EY2" si="44">TEXT(EX1,"aaa")</f>
        <v>─</v>
      </c>
      <c r="EY2" s="64" t="str">
        <f t="shared" si="44"/>
        <v>─</v>
      </c>
      <c r="EZ2" s="63" t="str">
        <f>TEXT(EZ1,"aaa")</f>
        <v>火</v>
      </c>
      <c r="FA2" s="63" t="str">
        <f t="shared" ref="FA2:FB2" si="45">TEXT(FA1,"aaa")</f>
        <v>火</v>
      </c>
      <c r="FB2" s="64" t="str">
        <f t="shared" si="45"/>
        <v>火</v>
      </c>
      <c r="FC2" s="63" t="str">
        <f>TEXT(FC1,"aaa")</f>
        <v>水</v>
      </c>
      <c r="FD2" s="63" t="str">
        <f t="shared" ref="FD2:FE2" si="46">TEXT(FD1,"aaa")</f>
        <v>水</v>
      </c>
      <c r="FE2" s="64" t="str">
        <f t="shared" si="46"/>
        <v>水</v>
      </c>
      <c r="FF2" s="63" t="str">
        <f>TEXT(FF1,"aaa")</f>
        <v>木</v>
      </c>
      <c r="FG2" s="63" t="str">
        <f t="shared" ref="FG2:FH2" si="47">TEXT(FG1,"aaa")</f>
        <v>木</v>
      </c>
      <c r="FH2" s="64" t="str">
        <f t="shared" si="47"/>
        <v>木</v>
      </c>
      <c r="FI2" s="63" t="str">
        <f>TEXT(FI1,"aaa")</f>
        <v>金</v>
      </c>
      <c r="FJ2" s="63" t="str">
        <f t="shared" ref="FJ2:FK2" si="48">TEXT(FJ1,"aaa")</f>
        <v>金</v>
      </c>
      <c r="FK2" s="64" t="str">
        <f t="shared" si="48"/>
        <v>金</v>
      </c>
      <c r="FL2" s="63" t="str">
        <f>TEXT(FL1,"aaa")</f>
        <v>火</v>
      </c>
      <c r="FM2" s="63" t="str">
        <f t="shared" ref="FM2:FN2" si="49">TEXT(FM1,"aaa")</f>
        <v>火</v>
      </c>
      <c r="FN2" s="64" t="str">
        <f t="shared" si="49"/>
        <v>火</v>
      </c>
      <c r="FO2" s="63" t="str">
        <f>TEXT(FO1,"aaa")</f>
        <v>水</v>
      </c>
      <c r="FP2" s="63" t="str">
        <f t="shared" ref="FP2:FQ2" si="50">TEXT(FP1,"aaa")</f>
        <v>水</v>
      </c>
      <c r="FQ2" s="64" t="str">
        <f t="shared" si="50"/>
        <v>水</v>
      </c>
      <c r="FR2" s="63" t="str">
        <f>TEXT(FR1,"aaa")</f>
        <v>木</v>
      </c>
      <c r="FS2" s="63" t="str">
        <f t="shared" ref="FS2:FT2" si="51">TEXT(FS1,"aaa")</f>
        <v>木</v>
      </c>
      <c r="FT2" s="64" t="str">
        <f t="shared" si="51"/>
        <v>木</v>
      </c>
      <c r="FU2" s="63" t="str">
        <f>TEXT(FU1,"aaa")</f>
        <v>金</v>
      </c>
      <c r="FV2" s="63" t="str">
        <f t="shared" ref="FV2:FW2" si="52">TEXT(FV1,"aaa")</f>
        <v>金</v>
      </c>
      <c r="FW2" s="64" t="str">
        <f t="shared" si="52"/>
        <v>金</v>
      </c>
      <c r="FX2" s="63" t="str">
        <f>TEXT(FX1,"aaa")</f>
        <v>火</v>
      </c>
      <c r="FY2" s="63" t="str">
        <f t="shared" ref="FY2:FZ2" si="53">TEXT(FY1,"aaa")</f>
        <v>火</v>
      </c>
      <c r="FZ2" s="64" t="str">
        <f t="shared" si="53"/>
        <v>火</v>
      </c>
      <c r="GA2" s="63" t="str">
        <f>TEXT(GA1,"aaa")</f>
        <v>水</v>
      </c>
      <c r="GB2" s="63" t="str">
        <f t="shared" ref="GB2:GC2" si="54">TEXT(GB1,"aaa")</f>
        <v>水</v>
      </c>
      <c r="GC2" s="64" t="str">
        <f t="shared" si="54"/>
        <v>水</v>
      </c>
      <c r="GD2" s="63" t="str">
        <f>TEXT(GD1,"aaa")</f>
        <v>木</v>
      </c>
      <c r="GE2" s="63" t="str">
        <f t="shared" ref="GE2:GF2" si="55">TEXT(GE1,"aaa")</f>
        <v>木</v>
      </c>
      <c r="GF2" s="64" t="str">
        <f t="shared" si="55"/>
        <v>木</v>
      </c>
      <c r="GG2" s="63" t="str">
        <f>TEXT(GG1,"aaa")</f>
        <v>─</v>
      </c>
      <c r="GH2" s="63" t="str">
        <f t="shared" ref="GH2:GI2" si="56">TEXT(GH1,"aaa")</f>
        <v>─</v>
      </c>
      <c r="GI2" s="64" t="str">
        <f t="shared" si="56"/>
        <v>─</v>
      </c>
      <c r="GJ2" s="63" t="str">
        <f>TEXT(GJ1,"aaa")</f>
        <v>─</v>
      </c>
      <c r="GK2" s="63" t="str">
        <f t="shared" ref="GK2:GL2" si="57">TEXT(GK1,"aaa")</f>
        <v>─</v>
      </c>
      <c r="GL2" s="64" t="str">
        <f t="shared" si="57"/>
        <v>─</v>
      </c>
      <c r="GM2" s="63" t="str">
        <f>TEXT(GM1,"aaa")</f>
        <v>─</v>
      </c>
      <c r="GN2" s="63" t="str">
        <f t="shared" ref="GN2:GO2" si="58">TEXT(GN1,"aaa")</f>
        <v>─</v>
      </c>
      <c r="GO2" s="64" t="str">
        <f t="shared" si="58"/>
        <v>─</v>
      </c>
      <c r="GP2" s="63" t="str">
        <f>TEXT(GP1,"aaa")</f>
        <v>─</v>
      </c>
      <c r="GQ2" s="63" t="str">
        <f t="shared" ref="GQ2:GR2" si="59">TEXT(GQ1,"aaa")</f>
        <v>─</v>
      </c>
      <c r="GR2" s="64" t="str">
        <f t="shared" si="59"/>
        <v>─</v>
      </c>
      <c r="GS2" s="63" t="str">
        <f>TEXT(GS1,"aaa")</f>
        <v>─</v>
      </c>
      <c r="GT2" s="63" t="str">
        <f t="shared" ref="GT2:GU2" si="60">TEXT(GT1,"aaa")</f>
        <v>─</v>
      </c>
      <c r="GU2" s="64" t="str">
        <f t="shared" si="60"/>
        <v>─</v>
      </c>
    </row>
    <row r="3" spans="1:209" s="62" customFormat="1" ht="22.2" x14ac:dyDescent="0.45">
      <c r="A3" s="125" t="s">
        <v>157</v>
      </c>
      <c r="B3" s="125" t="s">
        <v>158</v>
      </c>
      <c r="C3" s="1" t="s">
        <v>0</v>
      </c>
      <c r="D3" s="208"/>
      <c r="E3" s="73"/>
      <c r="F3" s="70" t="s">
        <v>57</v>
      </c>
      <c r="G3" s="67" t="s">
        <v>56</v>
      </c>
      <c r="H3" s="55" t="s">
        <v>53</v>
      </c>
      <c r="I3" s="120" t="s">
        <v>76</v>
      </c>
      <c r="J3" s="84" t="s">
        <v>54</v>
      </c>
      <c r="K3" s="55" t="s">
        <v>55</v>
      </c>
      <c r="L3" s="109">
        <f>'２．申込書'!$B$26</f>
        <v>0.4236111111111111</v>
      </c>
      <c r="M3" s="106">
        <f>'２．申込書'!$B$27</f>
        <v>0.47222222222222227</v>
      </c>
      <c r="N3" s="107">
        <f>'２．申込書'!$B$28</f>
        <v>0.52777777777777779</v>
      </c>
      <c r="O3" s="109">
        <f>'２．申込書'!$B$26</f>
        <v>0.4236111111111111</v>
      </c>
      <c r="P3" s="106">
        <f>'２．申込書'!$B$27</f>
        <v>0.47222222222222227</v>
      </c>
      <c r="Q3" s="107">
        <f>'２．申込書'!$B$28</f>
        <v>0.52777777777777779</v>
      </c>
      <c r="R3" s="109">
        <f>'２．申込書'!$B$26</f>
        <v>0.4236111111111111</v>
      </c>
      <c r="S3" s="106">
        <f>'２．申込書'!$B$27</f>
        <v>0.47222222222222227</v>
      </c>
      <c r="T3" s="107">
        <f>'２．申込書'!$B$28</f>
        <v>0.52777777777777779</v>
      </c>
      <c r="U3" s="109">
        <f>'２．申込書'!$B$26</f>
        <v>0.4236111111111111</v>
      </c>
      <c r="V3" s="106">
        <f>'２．申込書'!$B$27</f>
        <v>0.47222222222222227</v>
      </c>
      <c r="W3" s="107">
        <f>'２．申込書'!$B$28</f>
        <v>0.52777777777777779</v>
      </c>
      <c r="X3" s="109">
        <f>'２．申込書'!$B$26</f>
        <v>0.4236111111111111</v>
      </c>
      <c r="Y3" s="106">
        <f>'２．申込書'!$B$27</f>
        <v>0.47222222222222227</v>
      </c>
      <c r="Z3" s="107">
        <f>'２．申込書'!$B$28</f>
        <v>0.52777777777777779</v>
      </c>
      <c r="AA3" s="109">
        <f>'２．申込書'!$B$26</f>
        <v>0.4236111111111111</v>
      </c>
      <c r="AB3" s="106">
        <f>'２．申込書'!$B$27</f>
        <v>0.47222222222222227</v>
      </c>
      <c r="AC3" s="107">
        <f>'２．申込書'!$B$28</f>
        <v>0.52777777777777779</v>
      </c>
      <c r="AD3" s="109">
        <f>'２．申込書'!$B$26</f>
        <v>0.4236111111111111</v>
      </c>
      <c r="AE3" s="106">
        <f>'２．申込書'!$B$27</f>
        <v>0.47222222222222227</v>
      </c>
      <c r="AF3" s="107">
        <f>'２．申込書'!$B$28</f>
        <v>0.52777777777777779</v>
      </c>
      <c r="AG3" s="109">
        <f>'２．申込書'!$B$26</f>
        <v>0.4236111111111111</v>
      </c>
      <c r="AH3" s="106">
        <f>'２．申込書'!$B$27</f>
        <v>0.47222222222222227</v>
      </c>
      <c r="AI3" s="107">
        <f>'２．申込書'!$B$28</f>
        <v>0.52777777777777779</v>
      </c>
      <c r="AJ3" s="109">
        <f>'２．申込書'!$B$26</f>
        <v>0.4236111111111111</v>
      </c>
      <c r="AK3" s="106">
        <f>'２．申込書'!$B$27</f>
        <v>0.47222222222222227</v>
      </c>
      <c r="AL3" s="107">
        <f>'２．申込書'!$B$28</f>
        <v>0.52777777777777779</v>
      </c>
      <c r="AM3" s="109">
        <f>'２．申込書'!$B$26</f>
        <v>0.4236111111111111</v>
      </c>
      <c r="AN3" s="106">
        <f>'２．申込書'!$B$27</f>
        <v>0.47222222222222227</v>
      </c>
      <c r="AO3" s="107">
        <f>'２．申込書'!$B$28</f>
        <v>0.52777777777777779</v>
      </c>
      <c r="AP3" s="109">
        <f>'２．申込書'!$B$26</f>
        <v>0.4236111111111111</v>
      </c>
      <c r="AQ3" s="106">
        <f>'２．申込書'!$B$27</f>
        <v>0.47222222222222227</v>
      </c>
      <c r="AR3" s="107">
        <f>'２．申込書'!$B$28</f>
        <v>0.52777777777777779</v>
      </c>
      <c r="AS3" s="109">
        <f>'２．申込書'!$B$26</f>
        <v>0.4236111111111111</v>
      </c>
      <c r="AT3" s="106">
        <f>'２．申込書'!$B$27</f>
        <v>0.47222222222222227</v>
      </c>
      <c r="AU3" s="107">
        <f>'２．申込書'!$B$28</f>
        <v>0.52777777777777779</v>
      </c>
      <c r="AV3" s="109">
        <f>'２．申込書'!$B$26</f>
        <v>0.4236111111111111</v>
      </c>
      <c r="AW3" s="106">
        <f>'２．申込書'!$B$27</f>
        <v>0.47222222222222227</v>
      </c>
      <c r="AX3" s="107">
        <f>'２．申込書'!$B$28</f>
        <v>0.52777777777777779</v>
      </c>
      <c r="AY3" s="109">
        <f>'２．申込書'!$B$26</f>
        <v>0.4236111111111111</v>
      </c>
      <c r="AZ3" s="106">
        <f>'２．申込書'!$B$27</f>
        <v>0.47222222222222227</v>
      </c>
      <c r="BA3" s="107">
        <f>'２．申込書'!$B$28</f>
        <v>0.52777777777777779</v>
      </c>
      <c r="BB3" s="109">
        <f>'２．申込書'!$B$26</f>
        <v>0.4236111111111111</v>
      </c>
      <c r="BC3" s="106">
        <f>'２．申込書'!$B$27</f>
        <v>0.47222222222222227</v>
      </c>
      <c r="BD3" s="107">
        <f>'２．申込書'!$B$28</f>
        <v>0.52777777777777779</v>
      </c>
      <c r="BE3" s="109">
        <f>'２．申込書'!$B$26</f>
        <v>0.4236111111111111</v>
      </c>
      <c r="BF3" s="106">
        <f>'２．申込書'!$B$27</f>
        <v>0.47222222222222227</v>
      </c>
      <c r="BG3" s="107">
        <f>'２．申込書'!$B$28</f>
        <v>0.52777777777777779</v>
      </c>
      <c r="BH3" s="109">
        <f>'２．申込書'!$B$32</f>
        <v>0.4236111111111111</v>
      </c>
      <c r="BI3" s="106">
        <f>'２．申込書'!$B$33</f>
        <v>0.47222222222222227</v>
      </c>
      <c r="BJ3" s="107">
        <f>'２．申込書'!$B$34</f>
        <v>0.52777777777777779</v>
      </c>
      <c r="BK3" s="109">
        <f>'２．申込書'!$B$32</f>
        <v>0.4236111111111111</v>
      </c>
      <c r="BL3" s="106">
        <f>'２．申込書'!$B$33</f>
        <v>0.47222222222222227</v>
      </c>
      <c r="BM3" s="107">
        <f>'２．申込書'!$B$34</f>
        <v>0.52777777777777779</v>
      </c>
      <c r="BN3" s="109">
        <f>'２．申込書'!$B$32</f>
        <v>0.4236111111111111</v>
      </c>
      <c r="BO3" s="106">
        <f>'２．申込書'!$B$33</f>
        <v>0.47222222222222227</v>
      </c>
      <c r="BP3" s="107">
        <f>'２．申込書'!$B$34</f>
        <v>0.52777777777777779</v>
      </c>
      <c r="BQ3" s="109">
        <f>'２．申込書'!$B$32</f>
        <v>0.4236111111111111</v>
      </c>
      <c r="BR3" s="106">
        <f>'２．申込書'!$B$33</f>
        <v>0.47222222222222227</v>
      </c>
      <c r="BS3" s="107">
        <f>'２．申込書'!$B$34</f>
        <v>0.52777777777777779</v>
      </c>
      <c r="BT3" s="109">
        <f>'２．申込書'!$B$32</f>
        <v>0.4236111111111111</v>
      </c>
      <c r="BU3" s="106">
        <f>'２．申込書'!$B$33</f>
        <v>0.47222222222222227</v>
      </c>
      <c r="BV3" s="107">
        <f>'２．申込書'!$B$34</f>
        <v>0.52777777777777779</v>
      </c>
      <c r="BW3" s="109">
        <f>'２．申込書'!$B$32</f>
        <v>0.4236111111111111</v>
      </c>
      <c r="BX3" s="106">
        <f>'２．申込書'!$B$33</f>
        <v>0.47222222222222227</v>
      </c>
      <c r="BY3" s="107">
        <f>'２．申込書'!$B$34</f>
        <v>0.52777777777777779</v>
      </c>
      <c r="BZ3" s="109">
        <f>'２．申込書'!$B$32</f>
        <v>0.4236111111111111</v>
      </c>
      <c r="CA3" s="106">
        <f>'２．申込書'!$B$33</f>
        <v>0.47222222222222227</v>
      </c>
      <c r="CB3" s="107">
        <f>'２．申込書'!$B$34</f>
        <v>0.52777777777777779</v>
      </c>
      <c r="CC3" s="109">
        <f>'２．申込書'!$B$32</f>
        <v>0.4236111111111111</v>
      </c>
      <c r="CD3" s="106">
        <f>'２．申込書'!$B$33</f>
        <v>0.47222222222222227</v>
      </c>
      <c r="CE3" s="107">
        <f>'２．申込書'!$B$34</f>
        <v>0.52777777777777779</v>
      </c>
      <c r="CF3" s="109">
        <f>'２．申込書'!$B$32</f>
        <v>0.4236111111111111</v>
      </c>
      <c r="CG3" s="106">
        <f>'２．申込書'!$B$33</f>
        <v>0.47222222222222227</v>
      </c>
      <c r="CH3" s="107">
        <f>'２．申込書'!$B$34</f>
        <v>0.52777777777777779</v>
      </c>
      <c r="CI3" s="109">
        <f>'２．申込書'!$B$32</f>
        <v>0.4236111111111111</v>
      </c>
      <c r="CJ3" s="106">
        <f>'２．申込書'!$B$33</f>
        <v>0.47222222222222227</v>
      </c>
      <c r="CK3" s="107">
        <f>'２．申込書'!$B$34</f>
        <v>0.52777777777777779</v>
      </c>
      <c r="CL3" s="109">
        <f>'２．申込書'!$B$32</f>
        <v>0.4236111111111111</v>
      </c>
      <c r="CM3" s="106">
        <f>'２．申込書'!$B$33</f>
        <v>0.47222222222222227</v>
      </c>
      <c r="CN3" s="107">
        <f>'２．申込書'!$B$34</f>
        <v>0.52777777777777779</v>
      </c>
      <c r="CO3" s="109">
        <f>'２．申込書'!$B$32</f>
        <v>0.4236111111111111</v>
      </c>
      <c r="CP3" s="106">
        <f>'２．申込書'!$B$33</f>
        <v>0.47222222222222227</v>
      </c>
      <c r="CQ3" s="107">
        <f>'２．申込書'!$B$34</f>
        <v>0.52777777777777779</v>
      </c>
      <c r="CR3" s="109">
        <f>'２．申込書'!$B$32</f>
        <v>0.4236111111111111</v>
      </c>
      <c r="CS3" s="106">
        <f>'２．申込書'!$B$33</f>
        <v>0.47222222222222227</v>
      </c>
      <c r="CT3" s="107">
        <f>'２．申込書'!$B$34</f>
        <v>0.52777777777777779</v>
      </c>
      <c r="CU3" s="109">
        <f>'２．申込書'!$B$32</f>
        <v>0.4236111111111111</v>
      </c>
      <c r="CV3" s="106">
        <f>'２．申込書'!$B$33</f>
        <v>0.47222222222222227</v>
      </c>
      <c r="CW3" s="107">
        <f>'２．申込書'!$B$34</f>
        <v>0.52777777777777779</v>
      </c>
      <c r="CX3" s="109">
        <f>'２．申込書'!$B$32</f>
        <v>0.4236111111111111</v>
      </c>
      <c r="CY3" s="106">
        <f>'２．申込書'!$B$33</f>
        <v>0.47222222222222227</v>
      </c>
      <c r="CZ3" s="107">
        <f>'２．申込書'!$B$34</f>
        <v>0.52777777777777779</v>
      </c>
      <c r="DA3" s="109">
        <f>'２．申込書'!$B$32</f>
        <v>0.4236111111111111</v>
      </c>
      <c r="DB3" s="106">
        <f>'２．申込書'!$B$33</f>
        <v>0.47222222222222227</v>
      </c>
      <c r="DC3" s="107">
        <f>'２．申込書'!$B$34</f>
        <v>0.52777777777777779</v>
      </c>
      <c r="DD3" s="109">
        <f>'２．申込書'!$B$32</f>
        <v>0.4236111111111111</v>
      </c>
      <c r="DE3" s="106">
        <f>'２．申込書'!$B$33</f>
        <v>0.47222222222222227</v>
      </c>
      <c r="DF3" s="107">
        <f>'２．申込書'!$B$34</f>
        <v>0.52777777777777779</v>
      </c>
      <c r="DG3" s="109">
        <f>'２．申込書'!$B$38</f>
        <v>0.4236111111111111</v>
      </c>
      <c r="DH3" s="106">
        <f>'２．申込書'!$B$39</f>
        <v>0.47222222222222227</v>
      </c>
      <c r="DI3" s="107">
        <f>'２．申込書'!$B$40</f>
        <v>0.52777777777777779</v>
      </c>
      <c r="DJ3" s="109">
        <f>'２．申込書'!$B$38</f>
        <v>0.4236111111111111</v>
      </c>
      <c r="DK3" s="106">
        <f>'２．申込書'!$B$39</f>
        <v>0.47222222222222227</v>
      </c>
      <c r="DL3" s="107">
        <f>'２．申込書'!$B$40</f>
        <v>0.52777777777777779</v>
      </c>
      <c r="DM3" s="109">
        <f>'２．申込書'!$B$38</f>
        <v>0.4236111111111111</v>
      </c>
      <c r="DN3" s="106">
        <f>'２．申込書'!$B$39</f>
        <v>0.47222222222222227</v>
      </c>
      <c r="DO3" s="107">
        <f>'２．申込書'!$B$40</f>
        <v>0.52777777777777779</v>
      </c>
      <c r="DP3" s="109">
        <f>'２．申込書'!$B$38</f>
        <v>0.4236111111111111</v>
      </c>
      <c r="DQ3" s="106">
        <f>'２．申込書'!$B$39</f>
        <v>0.47222222222222227</v>
      </c>
      <c r="DR3" s="107">
        <f>'２．申込書'!$B$40</f>
        <v>0.52777777777777779</v>
      </c>
      <c r="DS3" s="109">
        <f>'２．申込書'!$B$38</f>
        <v>0.4236111111111111</v>
      </c>
      <c r="DT3" s="106">
        <f>'２．申込書'!$B$39</f>
        <v>0.47222222222222227</v>
      </c>
      <c r="DU3" s="107">
        <f>'２．申込書'!$B$40</f>
        <v>0.52777777777777779</v>
      </c>
      <c r="DV3" s="109">
        <f>'２．申込書'!$B$38</f>
        <v>0.4236111111111111</v>
      </c>
      <c r="DW3" s="106">
        <f>'２．申込書'!$B$39</f>
        <v>0.47222222222222227</v>
      </c>
      <c r="DX3" s="107">
        <f>'２．申込書'!$B$40</f>
        <v>0.52777777777777779</v>
      </c>
      <c r="DY3" s="109">
        <f>'２．申込書'!$B$38</f>
        <v>0.4236111111111111</v>
      </c>
      <c r="DZ3" s="106">
        <f>'２．申込書'!$B$39</f>
        <v>0.47222222222222227</v>
      </c>
      <c r="EA3" s="107">
        <f>'２．申込書'!$B$40</f>
        <v>0.52777777777777779</v>
      </c>
      <c r="EB3" s="109">
        <f>'２．申込書'!$B$38</f>
        <v>0.4236111111111111</v>
      </c>
      <c r="EC3" s="106">
        <f>'２．申込書'!$B$39</f>
        <v>0.47222222222222227</v>
      </c>
      <c r="ED3" s="107">
        <f>'２．申込書'!$B$40</f>
        <v>0.52777777777777779</v>
      </c>
      <c r="EE3" s="109">
        <f>'２．申込書'!$B$38</f>
        <v>0.4236111111111111</v>
      </c>
      <c r="EF3" s="106">
        <f>'２．申込書'!$B$39</f>
        <v>0.47222222222222227</v>
      </c>
      <c r="EG3" s="107">
        <f>'２．申込書'!$B$40</f>
        <v>0.52777777777777779</v>
      </c>
      <c r="EH3" s="109">
        <f>'２．申込書'!$B$38</f>
        <v>0.4236111111111111</v>
      </c>
      <c r="EI3" s="106">
        <f>'２．申込書'!$B$39</f>
        <v>0.47222222222222227</v>
      </c>
      <c r="EJ3" s="107">
        <f>'２．申込書'!$B$40</f>
        <v>0.52777777777777779</v>
      </c>
      <c r="EK3" s="109">
        <f>'２．申込書'!$B$38</f>
        <v>0.4236111111111111</v>
      </c>
      <c r="EL3" s="106">
        <f>'２．申込書'!$B$39</f>
        <v>0.47222222222222227</v>
      </c>
      <c r="EM3" s="107">
        <f>'２．申込書'!$B$40</f>
        <v>0.52777777777777779</v>
      </c>
      <c r="EN3" s="109">
        <f>'２．申込書'!$B$38</f>
        <v>0.4236111111111111</v>
      </c>
      <c r="EO3" s="106">
        <f>'２．申込書'!$B$39</f>
        <v>0.47222222222222227</v>
      </c>
      <c r="EP3" s="107">
        <f>'２．申込書'!$B$40</f>
        <v>0.52777777777777779</v>
      </c>
      <c r="EQ3" s="109">
        <f>'２．申込書'!$B$38</f>
        <v>0.4236111111111111</v>
      </c>
      <c r="ER3" s="106">
        <f>'２．申込書'!$B$39</f>
        <v>0.47222222222222227</v>
      </c>
      <c r="ES3" s="107">
        <f>'２．申込書'!$B$40</f>
        <v>0.52777777777777779</v>
      </c>
      <c r="ET3" s="109">
        <f>'２．申込書'!$B$38</f>
        <v>0.4236111111111111</v>
      </c>
      <c r="EU3" s="106">
        <f>'２．申込書'!$B$39</f>
        <v>0.47222222222222227</v>
      </c>
      <c r="EV3" s="107">
        <f>'２．申込書'!$B$40</f>
        <v>0.52777777777777779</v>
      </c>
      <c r="EW3" s="109">
        <f>'２．申込書'!$B$38</f>
        <v>0.4236111111111111</v>
      </c>
      <c r="EX3" s="106">
        <f>'２．申込書'!$B$39</f>
        <v>0.47222222222222227</v>
      </c>
      <c r="EY3" s="107">
        <f>'２．申込書'!$B$40</f>
        <v>0.52777777777777779</v>
      </c>
      <c r="EZ3" s="109">
        <f>'２．申込書'!$B$50</f>
        <v>0.4236111111111111</v>
      </c>
      <c r="FA3" s="106">
        <f>'２．申込書'!$B$51</f>
        <v>0.47222222222222227</v>
      </c>
      <c r="FB3" s="107">
        <f>'２．申込書'!$B$52</f>
        <v>0.52777777777777779</v>
      </c>
      <c r="FC3" s="109">
        <f>'２．申込書'!$B$50</f>
        <v>0.4236111111111111</v>
      </c>
      <c r="FD3" s="106">
        <f>'２．申込書'!$B$51</f>
        <v>0.47222222222222227</v>
      </c>
      <c r="FE3" s="107">
        <f>'２．申込書'!$B$52</f>
        <v>0.52777777777777779</v>
      </c>
      <c r="FF3" s="109">
        <f>'２．申込書'!$B$50</f>
        <v>0.4236111111111111</v>
      </c>
      <c r="FG3" s="106">
        <f>'２．申込書'!$B$51</f>
        <v>0.47222222222222227</v>
      </c>
      <c r="FH3" s="107">
        <f>'２．申込書'!$B$52</f>
        <v>0.52777777777777779</v>
      </c>
      <c r="FI3" s="109">
        <f>'２．申込書'!$B$50</f>
        <v>0.4236111111111111</v>
      </c>
      <c r="FJ3" s="106">
        <f>'２．申込書'!$B$51</f>
        <v>0.47222222222222227</v>
      </c>
      <c r="FK3" s="107">
        <f>'２．申込書'!$B$52</f>
        <v>0.52777777777777779</v>
      </c>
      <c r="FL3" s="109">
        <f>'２．申込書'!$B$50</f>
        <v>0.4236111111111111</v>
      </c>
      <c r="FM3" s="106">
        <f>'２．申込書'!$B$51</f>
        <v>0.47222222222222227</v>
      </c>
      <c r="FN3" s="107">
        <f>'２．申込書'!$B$52</f>
        <v>0.52777777777777779</v>
      </c>
      <c r="FO3" s="109">
        <f>'２．申込書'!$B$50</f>
        <v>0.4236111111111111</v>
      </c>
      <c r="FP3" s="106">
        <f>'２．申込書'!$B$51</f>
        <v>0.47222222222222227</v>
      </c>
      <c r="FQ3" s="107">
        <f>'２．申込書'!$B$52</f>
        <v>0.52777777777777779</v>
      </c>
      <c r="FR3" s="109">
        <f>'２．申込書'!$B$50</f>
        <v>0.4236111111111111</v>
      </c>
      <c r="FS3" s="106">
        <f>'２．申込書'!$B$51</f>
        <v>0.47222222222222227</v>
      </c>
      <c r="FT3" s="107">
        <f>'２．申込書'!$B$52</f>
        <v>0.52777777777777779</v>
      </c>
      <c r="FU3" s="109">
        <f>'２．申込書'!$B$50</f>
        <v>0.4236111111111111</v>
      </c>
      <c r="FV3" s="106">
        <f>'２．申込書'!$B$51</f>
        <v>0.47222222222222227</v>
      </c>
      <c r="FW3" s="107">
        <f>'２．申込書'!$B$52</f>
        <v>0.52777777777777779</v>
      </c>
      <c r="FX3" s="109">
        <f>'２．申込書'!$B$50</f>
        <v>0.4236111111111111</v>
      </c>
      <c r="FY3" s="106">
        <f>'２．申込書'!$B$51</f>
        <v>0.47222222222222227</v>
      </c>
      <c r="FZ3" s="107">
        <f>'２．申込書'!$B$52</f>
        <v>0.52777777777777779</v>
      </c>
      <c r="GA3" s="109">
        <f>'２．申込書'!$B$50</f>
        <v>0.4236111111111111</v>
      </c>
      <c r="GB3" s="106">
        <f>'２．申込書'!$B$51</f>
        <v>0.47222222222222227</v>
      </c>
      <c r="GC3" s="107">
        <f>'２．申込書'!$B$52</f>
        <v>0.52777777777777779</v>
      </c>
      <c r="GD3" s="109">
        <f>'２．申込書'!$B$50</f>
        <v>0.4236111111111111</v>
      </c>
      <c r="GE3" s="106">
        <f>'２．申込書'!$B$51</f>
        <v>0.47222222222222227</v>
      </c>
      <c r="GF3" s="107">
        <f>'２．申込書'!$B$52</f>
        <v>0.52777777777777779</v>
      </c>
      <c r="GG3" s="109">
        <f>'２．申込書'!$B$44</f>
        <v>0.41666666666666669</v>
      </c>
      <c r="GH3" s="106">
        <f>'２．申込書'!$B$45</f>
        <v>0.47222222222222227</v>
      </c>
      <c r="GI3" s="107">
        <f>'２．申込書'!$B$46</f>
        <v>0.52777777777777779</v>
      </c>
      <c r="GJ3" s="109">
        <f>'２．申込書'!$B$44</f>
        <v>0.41666666666666669</v>
      </c>
      <c r="GK3" s="106">
        <f>'２．申込書'!$B$45</f>
        <v>0.47222222222222227</v>
      </c>
      <c r="GL3" s="107">
        <f>'２．申込書'!$B$46</f>
        <v>0.52777777777777779</v>
      </c>
      <c r="GM3" s="109">
        <f>'２．申込書'!$B$44</f>
        <v>0.41666666666666669</v>
      </c>
      <c r="GN3" s="106">
        <f>'２．申込書'!$B$45</f>
        <v>0.47222222222222227</v>
      </c>
      <c r="GO3" s="107">
        <f>'２．申込書'!$B$46</f>
        <v>0.52777777777777779</v>
      </c>
      <c r="GP3" s="109">
        <f>'２．申込書'!$B$44</f>
        <v>0.41666666666666669</v>
      </c>
      <c r="GQ3" s="106">
        <f>'２．申込書'!$B$45</f>
        <v>0.47222222222222227</v>
      </c>
      <c r="GR3" s="107">
        <f>'２．申込書'!$B$46</f>
        <v>0.52777777777777779</v>
      </c>
      <c r="GS3" s="109">
        <f>'２．申込書'!$B$44</f>
        <v>0.41666666666666669</v>
      </c>
      <c r="GT3" s="106">
        <f>'２．申込書'!$B$45</f>
        <v>0.47222222222222227</v>
      </c>
      <c r="GU3" s="107">
        <f>'２．申込書'!$B$46</f>
        <v>0.52777777777777779</v>
      </c>
    </row>
    <row r="4" spans="1:209" s="50" customFormat="1" ht="38.25" customHeight="1" x14ac:dyDescent="0.45">
      <c r="A4" s="122"/>
      <c r="B4" s="174">
        <f>'２．申込書'!Q5</f>
        <v>0</v>
      </c>
      <c r="C4" s="51">
        <f>'２．申込書'!F6</f>
        <v>0</v>
      </c>
      <c r="D4" s="209"/>
      <c r="E4" s="74"/>
      <c r="F4" s="77">
        <f>'２．申込書'!$E$14</f>
        <v>0</v>
      </c>
      <c r="G4" s="75">
        <f>'２．申込書'!E14-'２．申込書'!P13</f>
        <v>0</v>
      </c>
      <c r="H4" s="76">
        <f>'２．申込書'!P12</f>
        <v>0</v>
      </c>
      <c r="I4" s="121">
        <f>IF('２．申込書'!N21="利用する",'２．申込書'!Q21,0)</f>
        <v>0</v>
      </c>
      <c r="J4" s="85">
        <f>'２．申込書'!$E$17</f>
        <v>0</v>
      </c>
      <c r="K4" s="56">
        <f>'２．申込書'!$N$17</f>
        <v>0</v>
      </c>
      <c r="L4" s="57">
        <f>'２．申込書'!$C$26</f>
        <v>0</v>
      </c>
      <c r="M4" s="58">
        <f>'２．申込書'!$C$27</f>
        <v>0</v>
      </c>
      <c r="N4" s="59">
        <f>'２．申込書'!$C$28</f>
        <v>0</v>
      </c>
      <c r="O4" s="57">
        <f>'２．申込書'!$D$26</f>
        <v>0</v>
      </c>
      <c r="P4" s="58">
        <f>'２．申込書'!$D$27</f>
        <v>0</v>
      </c>
      <c r="Q4" s="59">
        <f>'２．申込書'!$D$28</f>
        <v>0</v>
      </c>
      <c r="R4" s="57">
        <f>'２．申込書'!$E$26</f>
        <v>0</v>
      </c>
      <c r="S4" s="58">
        <f>'２．申込書'!$E$27</f>
        <v>0</v>
      </c>
      <c r="T4" s="59">
        <f>'２．申込書'!$E$28</f>
        <v>0</v>
      </c>
      <c r="U4" s="57">
        <f>'２．申込書'!$F$26</f>
        <v>0</v>
      </c>
      <c r="V4" s="58">
        <f>'２．申込書'!$F$27</f>
        <v>0</v>
      </c>
      <c r="W4" s="59">
        <f>'２．申込書'!$F$28</f>
        <v>0</v>
      </c>
      <c r="X4" s="57">
        <f>'２．申込書'!$G$26</f>
        <v>0</v>
      </c>
      <c r="Y4" s="58">
        <f>'２．申込書'!$G$27</f>
        <v>0</v>
      </c>
      <c r="Z4" s="59">
        <f>'２．申込書'!$G$28</f>
        <v>0</v>
      </c>
      <c r="AA4" s="57">
        <f>'２．申込書'!$H$26</f>
        <v>0</v>
      </c>
      <c r="AB4" s="58">
        <f>'２．申込書'!$H$27</f>
        <v>0</v>
      </c>
      <c r="AC4" s="59">
        <f>'２．申込書'!$H$28</f>
        <v>0</v>
      </c>
      <c r="AD4" s="57">
        <f>'２．申込書'!$I$26</f>
        <v>0</v>
      </c>
      <c r="AE4" s="58">
        <f>'２．申込書'!$I$27</f>
        <v>0</v>
      </c>
      <c r="AF4" s="59">
        <f>'２．申込書'!$I$28</f>
        <v>0</v>
      </c>
      <c r="AG4" s="57">
        <f>'２．申込書'!$J$26</f>
        <v>0</v>
      </c>
      <c r="AH4" s="58">
        <f>'２．申込書'!$J$27</f>
        <v>0</v>
      </c>
      <c r="AI4" s="59">
        <f>'２．申込書'!$J$28</f>
        <v>0</v>
      </c>
      <c r="AJ4" s="57">
        <f>'２．申込書'!$K$26</f>
        <v>0</v>
      </c>
      <c r="AK4" s="58">
        <f>'２．申込書'!$K$27</f>
        <v>0</v>
      </c>
      <c r="AL4" s="59">
        <f>'２．申込書'!$K$28</f>
        <v>0</v>
      </c>
      <c r="AM4" s="57">
        <f>'２．申込書'!$L$26</f>
        <v>0</v>
      </c>
      <c r="AN4" s="58">
        <f>'２．申込書'!$L$27</f>
        <v>0</v>
      </c>
      <c r="AO4" s="59">
        <f>'２．申込書'!$L$28</f>
        <v>0</v>
      </c>
      <c r="AP4" s="57">
        <f>'２．申込書'!$M$26</f>
        <v>0</v>
      </c>
      <c r="AQ4" s="58">
        <f>'２．申込書'!$M$27</f>
        <v>0</v>
      </c>
      <c r="AR4" s="59">
        <f>'２．申込書'!$M$28</f>
        <v>0</v>
      </c>
      <c r="AS4" s="57">
        <f>'２．申込書'!$N$26</f>
        <v>0</v>
      </c>
      <c r="AT4" s="58">
        <f>'２．申込書'!$N$27</f>
        <v>0</v>
      </c>
      <c r="AU4" s="59">
        <f>'２．申込書'!$N$28</f>
        <v>0</v>
      </c>
      <c r="AV4" s="57">
        <f>'２．申込書'!$O$26</f>
        <v>0</v>
      </c>
      <c r="AW4" s="58">
        <f>'２．申込書'!$O$27</f>
        <v>0</v>
      </c>
      <c r="AX4" s="59">
        <f>'２．申込書'!$O$28</f>
        <v>0</v>
      </c>
      <c r="AY4" s="57">
        <f>'２．申込書'!$P$26</f>
        <v>0</v>
      </c>
      <c r="AZ4" s="58">
        <f>'２．申込書'!$P$27</f>
        <v>0</v>
      </c>
      <c r="BA4" s="59">
        <f>'２．申込書'!$P$28</f>
        <v>0</v>
      </c>
      <c r="BB4" s="57">
        <f>'２．申込書'!$Q$26</f>
        <v>0</v>
      </c>
      <c r="BC4" s="58">
        <f>'２．申込書'!$Q$27</f>
        <v>0</v>
      </c>
      <c r="BD4" s="59">
        <f>'２．申込書'!$Q$28</f>
        <v>0</v>
      </c>
      <c r="BE4" s="57">
        <f>'２．申込書'!$R$26</f>
        <v>0</v>
      </c>
      <c r="BF4" s="58">
        <f>'２．申込書'!$R$27</f>
        <v>0</v>
      </c>
      <c r="BG4" s="59">
        <f>'２．申込書'!$R$28</f>
        <v>0</v>
      </c>
      <c r="BH4" s="57">
        <f>'２．申込書'!$C$32</f>
        <v>0</v>
      </c>
      <c r="BI4" s="58">
        <f>'２．申込書'!$C$33</f>
        <v>0</v>
      </c>
      <c r="BJ4" s="59">
        <f>'２．申込書'!$C$34</f>
        <v>0</v>
      </c>
      <c r="BK4" s="57">
        <f>'２．申込書'!$D$32</f>
        <v>0</v>
      </c>
      <c r="BL4" s="58">
        <f>'２．申込書'!$D$33</f>
        <v>0</v>
      </c>
      <c r="BM4" s="59">
        <f>'２．申込書'!$D$34</f>
        <v>0</v>
      </c>
      <c r="BN4" s="57">
        <f>'２．申込書'!$E$32</f>
        <v>0</v>
      </c>
      <c r="BO4" s="58">
        <f>'２．申込書'!$E$33</f>
        <v>0</v>
      </c>
      <c r="BP4" s="59">
        <f>'２．申込書'!$E$34</f>
        <v>0</v>
      </c>
      <c r="BQ4" s="57">
        <f>'２．申込書'!$F$32</f>
        <v>0</v>
      </c>
      <c r="BR4" s="58">
        <f>'２．申込書'!$F$33</f>
        <v>0</v>
      </c>
      <c r="BS4" s="59">
        <f>'２．申込書'!$F$34</f>
        <v>0</v>
      </c>
      <c r="BT4" s="57">
        <f>'２．申込書'!$G$32</f>
        <v>0</v>
      </c>
      <c r="BU4" s="58">
        <f>'２．申込書'!$G$33</f>
        <v>0</v>
      </c>
      <c r="BV4" s="59">
        <f>'２．申込書'!$G$34</f>
        <v>0</v>
      </c>
      <c r="BW4" s="57">
        <f>'２．申込書'!$H$32</f>
        <v>0</v>
      </c>
      <c r="BX4" s="58">
        <f>'２．申込書'!$H$33</f>
        <v>0</v>
      </c>
      <c r="BY4" s="59">
        <f>'２．申込書'!$H$34</f>
        <v>0</v>
      </c>
      <c r="BZ4" s="57">
        <f>'２．申込書'!$I$32</f>
        <v>0</v>
      </c>
      <c r="CA4" s="58">
        <f>'２．申込書'!$I$33</f>
        <v>0</v>
      </c>
      <c r="CB4" s="59">
        <f>'２．申込書'!$I$34</f>
        <v>0</v>
      </c>
      <c r="CC4" s="57">
        <f>'２．申込書'!$J$32</f>
        <v>0</v>
      </c>
      <c r="CD4" s="58">
        <f>'２．申込書'!$J$33</f>
        <v>0</v>
      </c>
      <c r="CE4" s="59">
        <f>'２．申込書'!$J$34</f>
        <v>0</v>
      </c>
      <c r="CF4" s="57">
        <f>'２．申込書'!$K$32</f>
        <v>0</v>
      </c>
      <c r="CG4" s="58">
        <f>'２．申込書'!$K$33</f>
        <v>0</v>
      </c>
      <c r="CH4" s="59">
        <f>'２．申込書'!$K$34</f>
        <v>0</v>
      </c>
      <c r="CI4" s="57">
        <f>'２．申込書'!$L$32</f>
        <v>0</v>
      </c>
      <c r="CJ4" s="58">
        <f>'２．申込書'!$L$33</f>
        <v>0</v>
      </c>
      <c r="CK4" s="59">
        <f>'２．申込書'!$L$34</f>
        <v>0</v>
      </c>
      <c r="CL4" s="57">
        <f>'２．申込書'!$M$32</f>
        <v>0</v>
      </c>
      <c r="CM4" s="58">
        <f>'２．申込書'!$M$33</f>
        <v>0</v>
      </c>
      <c r="CN4" s="59">
        <f>'２．申込書'!$M$34</f>
        <v>0</v>
      </c>
      <c r="CO4" s="57">
        <f>'２．申込書'!$N$32</f>
        <v>0</v>
      </c>
      <c r="CP4" s="58">
        <f>'２．申込書'!$N$33</f>
        <v>0</v>
      </c>
      <c r="CQ4" s="59">
        <f>'２．申込書'!$N$34</f>
        <v>0</v>
      </c>
      <c r="CR4" s="57">
        <f>'２．申込書'!$O$32</f>
        <v>0</v>
      </c>
      <c r="CS4" s="58">
        <f>'２．申込書'!$O$33</f>
        <v>0</v>
      </c>
      <c r="CT4" s="59">
        <f>'２．申込書'!$O$34</f>
        <v>0</v>
      </c>
      <c r="CU4" s="57">
        <f>'２．申込書'!$P$32</f>
        <v>0</v>
      </c>
      <c r="CV4" s="58">
        <f>'２．申込書'!$P$33</f>
        <v>0</v>
      </c>
      <c r="CW4" s="59">
        <f>'２．申込書'!$P$34</f>
        <v>0</v>
      </c>
      <c r="CX4" s="57">
        <f>'２．申込書'!$Q$32</f>
        <v>0</v>
      </c>
      <c r="CY4" s="58">
        <f>'２．申込書'!$Q$33</f>
        <v>0</v>
      </c>
      <c r="CZ4" s="59">
        <f>'２．申込書'!$Q$34</f>
        <v>0</v>
      </c>
      <c r="DA4" s="57">
        <f>'２．申込書'!$R$32</f>
        <v>0</v>
      </c>
      <c r="DB4" s="58">
        <f>'２．申込書'!$R$33</f>
        <v>0</v>
      </c>
      <c r="DC4" s="59">
        <f>'２．申込書'!$R$34</f>
        <v>0</v>
      </c>
      <c r="DD4" s="57">
        <f>'２．申込書'!$S$32</f>
        <v>0</v>
      </c>
      <c r="DE4" s="58">
        <f>'２．申込書'!$S$33</f>
        <v>0</v>
      </c>
      <c r="DF4" s="59">
        <f>'２．申込書'!$S$34</f>
        <v>0</v>
      </c>
      <c r="DG4" s="57">
        <f>'２．申込書'!$C$38</f>
        <v>0</v>
      </c>
      <c r="DH4" s="58">
        <f>'２．申込書'!$C$39</f>
        <v>0</v>
      </c>
      <c r="DI4" s="59">
        <f>'２．申込書'!$C$40</f>
        <v>0</v>
      </c>
      <c r="DJ4" s="57">
        <f>'２．申込書'!$D$38</f>
        <v>0</v>
      </c>
      <c r="DK4" s="58">
        <f>'２．申込書'!$D$39</f>
        <v>0</v>
      </c>
      <c r="DL4" s="59">
        <f>'２．申込書'!$D$40</f>
        <v>0</v>
      </c>
      <c r="DM4" s="57">
        <f>'２．申込書'!$E$38</f>
        <v>0</v>
      </c>
      <c r="DN4" s="58">
        <f>'２．申込書'!$E$39</f>
        <v>0</v>
      </c>
      <c r="DO4" s="59">
        <f>'２．申込書'!$E$40</f>
        <v>0</v>
      </c>
      <c r="DP4" s="57">
        <f>'２．申込書'!$F$38</f>
        <v>0</v>
      </c>
      <c r="DQ4" s="58">
        <f>'２．申込書'!$F$39</f>
        <v>0</v>
      </c>
      <c r="DR4" s="59">
        <f>'２．申込書'!$F$40</f>
        <v>0</v>
      </c>
      <c r="DS4" s="57">
        <f>'２．申込書'!$G$38</f>
        <v>0</v>
      </c>
      <c r="DT4" s="58">
        <f>'２．申込書'!$G$39</f>
        <v>0</v>
      </c>
      <c r="DU4" s="59">
        <f>'２．申込書'!$G$40</f>
        <v>0</v>
      </c>
      <c r="DV4" s="57">
        <f>'２．申込書'!$H$38</f>
        <v>0</v>
      </c>
      <c r="DW4" s="58">
        <f>'２．申込書'!$H$39</f>
        <v>0</v>
      </c>
      <c r="DX4" s="59">
        <f>'２．申込書'!$H$40</f>
        <v>0</v>
      </c>
      <c r="DY4" s="57">
        <f>'２．申込書'!$I$38</f>
        <v>0</v>
      </c>
      <c r="DZ4" s="58">
        <f>'２．申込書'!$I$40</f>
        <v>0</v>
      </c>
      <c r="EA4" s="59">
        <f>'２．申込書'!$I$41</f>
        <v>0</v>
      </c>
      <c r="EB4" s="57">
        <f>'２．申込書'!$J$38</f>
        <v>0</v>
      </c>
      <c r="EC4" s="58">
        <f>'２．申込書'!$J$39</f>
        <v>0</v>
      </c>
      <c r="ED4" s="59">
        <f>'２．申込書'!$J$40</f>
        <v>0</v>
      </c>
      <c r="EE4" s="57">
        <f>'２．申込書'!$K$38</f>
        <v>0</v>
      </c>
      <c r="EF4" s="58">
        <f>'２．申込書'!$K$39</f>
        <v>0</v>
      </c>
      <c r="EG4" s="59">
        <f>'２．申込書'!$K$40</f>
        <v>0</v>
      </c>
      <c r="EH4" s="57">
        <f>'２．申込書'!$L$38</f>
        <v>0</v>
      </c>
      <c r="EI4" s="58">
        <f>'２．申込書'!$L$39</f>
        <v>0</v>
      </c>
      <c r="EJ4" s="59">
        <f>'２．申込書'!$L$40</f>
        <v>0</v>
      </c>
      <c r="EK4" s="57">
        <f>'２．申込書'!$N$38</f>
        <v>0</v>
      </c>
      <c r="EL4" s="58">
        <f>'２．申込書'!$N$39</f>
        <v>0</v>
      </c>
      <c r="EM4" s="59">
        <f>'２．申込書'!$N$40</f>
        <v>0</v>
      </c>
      <c r="EN4" s="57">
        <f>'２．申込書'!$O$38</f>
        <v>0</v>
      </c>
      <c r="EO4" s="58">
        <f>'２．申込書'!$O$39</f>
        <v>0</v>
      </c>
      <c r="EP4" s="59">
        <f>'２．申込書'!$O$40</f>
        <v>0</v>
      </c>
      <c r="EQ4" s="57">
        <f>'２．申込書'!$P$38</f>
        <v>0</v>
      </c>
      <c r="ER4" s="58">
        <f>'２．申込書'!$P$39</f>
        <v>0</v>
      </c>
      <c r="ES4" s="59">
        <f>'２．申込書'!$P$40</f>
        <v>0</v>
      </c>
      <c r="ET4" s="57">
        <f>'２．申込書'!$Q$38</f>
        <v>0</v>
      </c>
      <c r="EU4" s="58">
        <f>'２．申込書'!$Q$39</f>
        <v>0</v>
      </c>
      <c r="EV4" s="59">
        <f>'２．申込書'!$Q$40</f>
        <v>0</v>
      </c>
      <c r="EW4" s="57">
        <f>'２．申込書'!$R$38</f>
        <v>0</v>
      </c>
      <c r="EX4" s="58">
        <f>'２．申込書'!$R$39</f>
        <v>0</v>
      </c>
      <c r="EY4" s="59">
        <f>'２．申込書'!$R$40</f>
        <v>0</v>
      </c>
      <c r="EZ4" s="57">
        <f>'２．申込書'!$C$50</f>
        <v>0</v>
      </c>
      <c r="FA4" s="58">
        <f>'２．申込書'!$C$51</f>
        <v>0</v>
      </c>
      <c r="FB4" s="59">
        <f>'２．申込書'!$C$52</f>
        <v>0</v>
      </c>
      <c r="FC4" s="57">
        <f>'２．申込書'!$D$50</f>
        <v>0</v>
      </c>
      <c r="FD4" s="58">
        <f>'２．申込書'!$D$51</f>
        <v>0</v>
      </c>
      <c r="FE4" s="59">
        <f>'２．申込書'!$D$52</f>
        <v>0</v>
      </c>
      <c r="FF4" s="57">
        <f>'２．申込書'!$E$50</f>
        <v>0</v>
      </c>
      <c r="FG4" s="58">
        <f>'２．申込書'!$E$51</f>
        <v>0</v>
      </c>
      <c r="FH4" s="59">
        <f>'２．申込書'!$E$52</f>
        <v>0</v>
      </c>
      <c r="FI4" s="57">
        <f>'２．申込書'!$F$50</f>
        <v>0</v>
      </c>
      <c r="FJ4" s="58">
        <f>'２．申込書'!$F$51</f>
        <v>0</v>
      </c>
      <c r="FK4" s="59">
        <f>'２．申込書'!$F$52</f>
        <v>0</v>
      </c>
      <c r="FL4" s="57">
        <f>'２．申込書'!$G$50</f>
        <v>0</v>
      </c>
      <c r="FM4" s="58">
        <f>'２．申込書'!$G$51</f>
        <v>0</v>
      </c>
      <c r="FN4" s="59">
        <f>'２．申込書'!$G$52</f>
        <v>0</v>
      </c>
      <c r="FO4" s="57">
        <f>'２．申込書'!$H$50</f>
        <v>0</v>
      </c>
      <c r="FP4" s="58">
        <f>'２．申込書'!$H$51</f>
        <v>0</v>
      </c>
      <c r="FQ4" s="59">
        <f>'２．申込書'!$H$52</f>
        <v>0</v>
      </c>
      <c r="FR4" s="57">
        <f>'２．申込書'!$I$50</f>
        <v>0</v>
      </c>
      <c r="FS4" s="58">
        <f>'２．申込書'!$I$51</f>
        <v>0</v>
      </c>
      <c r="FT4" s="59">
        <f>'２．申込書'!$I$52</f>
        <v>0</v>
      </c>
      <c r="FU4" s="57">
        <f>'２．申込書'!$J$50</f>
        <v>0</v>
      </c>
      <c r="FV4" s="58">
        <f>'２．申込書'!$J$51</f>
        <v>0</v>
      </c>
      <c r="FW4" s="59">
        <f>'２．申込書'!$J$52</f>
        <v>0</v>
      </c>
      <c r="FX4" s="57">
        <f>'２．申込書'!$K$50</f>
        <v>0</v>
      </c>
      <c r="FY4" s="58">
        <f>'２．申込書'!$K$51</f>
        <v>0</v>
      </c>
      <c r="FZ4" s="59">
        <f>'２．申込書'!$K$52</f>
        <v>0</v>
      </c>
      <c r="GA4" s="57">
        <f>'２．申込書'!$L$50</f>
        <v>0</v>
      </c>
      <c r="GB4" s="58">
        <f>'２．申込書'!$L$51</f>
        <v>0</v>
      </c>
      <c r="GC4" s="59">
        <f>'２．申込書'!$L$52</f>
        <v>0</v>
      </c>
      <c r="GD4" s="57">
        <f>'２．申込書'!$M$50</f>
        <v>0</v>
      </c>
      <c r="GE4" s="58">
        <f>'２．申込書'!$M$51</f>
        <v>0</v>
      </c>
      <c r="GF4" s="59">
        <f>'２．申込書'!$M$52</f>
        <v>0</v>
      </c>
      <c r="GG4" s="57">
        <f>'２．申込書'!$N$44</f>
        <v>0</v>
      </c>
      <c r="GH4" s="58">
        <f>'２．申込書'!$N$45</f>
        <v>0</v>
      </c>
      <c r="GI4" s="59">
        <f>'２．申込書'!$N$46</f>
        <v>0</v>
      </c>
      <c r="GJ4" s="57">
        <f>'２．申込書'!$O$44</f>
        <v>0</v>
      </c>
      <c r="GK4" s="58">
        <f>'２．申込書'!$O$45</f>
        <v>0</v>
      </c>
      <c r="GL4" s="59">
        <f>'２．申込書'!$O$46</f>
        <v>0</v>
      </c>
      <c r="GM4" s="57">
        <f>'２．申込書'!$P$44</f>
        <v>0</v>
      </c>
      <c r="GN4" s="58">
        <f>'２．申込書'!$P$45</f>
        <v>0</v>
      </c>
      <c r="GO4" s="59">
        <f>'２．申込書'!$P$46</f>
        <v>0</v>
      </c>
      <c r="GP4" s="57">
        <f>'２．申込書'!$Q$44</f>
        <v>0</v>
      </c>
      <c r="GQ4" s="58">
        <f>'２．申込書'!$Q$45</f>
        <v>0</v>
      </c>
      <c r="GR4" s="59">
        <f>'２．申込書'!$Q$46</f>
        <v>0</v>
      </c>
      <c r="GS4" s="57">
        <f>'２．申込書'!$R$44</f>
        <v>0</v>
      </c>
      <c r="GT4" s="58">
        <f>'２．申込書'!$R$45</f>
        <v>0</v>
      </c>
      <c r="GU4" s="59">
        <f>'２．申込書'!$R$46</f>
        <v>0</v>
      </c>
    </row>
    <row r="14" spans="1:209" x14ac:dyDescent="0.45">
      <c r="BQ14" s="108"/>
    </row>
  </sheetData>
  <sheetProtection algorithmName="SHA-512" hashValue="/37LJ+AEz9wSKf+99Z0x7/8eLYn1E/ErTs5ubDdSFARGr+Dl1y9Sb5a0hQpkm+OoVtVnaRVZirp77JvfP3vRHQ==" saltValue="hVxI4guPQx/2tcTuDzBPhA==" spinCount="100000" sheet="1" objects="1" scenarios="1"/>
  <phoneticPr fontId="2"/>
  <conditionalFormatting sqref="L3:GU3">
    <cfRule type="cellIs" dxfId="2" priority="1" operator="equal">
      <formula>0.527777777777778</formula>
    </cfRule>
    <cfRule type="cellIs" dxfId="1" priority="2" operator="equal">
      <formula>0.472222222222222</formula>
    </cfRule>
    <cfRule type="cellIs" dxfId="0" priority="3" operator="equal">
      <formula>0.423611111111111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0" tint="-0.249977111117893"/>
  </sheetPr>
  <dimension ref="A1:U2"/>
  <sheetViews>
    <sheetView topLeftCell="F1" workbookViewId="0">
      <selection activeCell="J16" sqref="J16"/>
    </sheetView>
  </sheetViews>
  <sheetFormatPr defaultRowHeight="18" x14ac:dyDescent="0.45"/>
  <cols>
    <col min="1" max="1" width="3.69921875" customWidth="1"/>
    <col min="2" max="4" width="6.8984375" customWidth="1"/>
    <col min="5" max="5" width="16.69921875" customWidth="1"/>
    <col min="6" max="7" width="7" customWidth="1"/>
    <col min="9" max="9" width="28" customWidth="1"/>
    <col min="10" max="10" width="13.59765625" bestFit="1" customWidth="1"/>
    <col min="11" max="11" width="20.19921875" customWidth="1"/>
    <col min="12" max="15" width="5.09765625" customWidth="1"/>
    <col min="16" max="18" width="5.69921875" customWidth="1"/>
    <col min="19" max="20" width="5.09765625" customWidth="1"/>
    <col min="21" max="21" width="12.8984375" customWidth="1"/>
  </cols>
  <sheetData>
    <row r="1" spans="1:21" s="50" customFormat="1" x14ac:dyDescent="0.45">
      <c r="A1" s="50" t="s">
        <v>163</v>
      </c>
      <c r="B1" s="90" t="s">
        <v>152</v>
      </c>
      <c r="C1" s="90" t="s">
        <v>165</v>
      </c>
      <c r="D1" s="90" t="s">
        <v>164</v>
      </c>
      <c r="E1" s="91" t="s">
        <v>30</v>
      </c>
      <c r="F1" s="90" t="s">
        <v>28</v>
      </c>
      <c r="G1" s="90" t="s">
        <v>29</v>
      </c>
      <c r="H1" s="91" t="s">
        <v>31</v>
      </c>
      <c r="I1" s="91" t="s">
        <v>33</v>
      </c>
      <c r="J1" s="91" t="s">
        <v>32</v>
      </c>
      <c r="K1" s="91" t="s">
        <v>34</v>
      </c>
      <c r="L1" s="175" t="s">
        <v>153</v>
      </c>
      <c r="M1" s="175" t="s">
        <v>154</v>
      </c>
      <c r="N1" s="176" t="s">
        <v>155</v>
      </c>
      <c r="O1" s="179" t="s">
        <v>159</v>
      </c>
      <c r="P1" s="177" t="s">
        <v>161</v>
      </c>
      <c r="Q1" s="178" t="s">
        <v>162</v>
      </c>
      <c r="R1" s="207"/>
      <c r="S1" s="92" t="s">
        <v>45</v>
      </c>
      <c r="T1" s="92" t="s">
        <v>46</v>
      </c>
      <c r="U1" s="92" t="s">
        <v>160</v>
      </c>
    </row>
    <row r="2" spans="1:21" s="50" customFormat="1" x14ac:dyDescent="0.45">
      <c r="B2" s="50">
        <f>'２．申込書'!Q5</f>
        <v>0</v>
      </c>
      <c r="E2" s="50">
        <f>'２．申込書'!F6</f>
        <v>0</v>
      </c>
      <c r="F2" s="50">
        <f>'２．申込書'!E6</f>
        <v>0</v>
      </c>
      <c r="G2" s="50">
        <f>'２．申込書'!G8</f>
        <v>0</v>
      </c>
      <c r="H2" s="173">
        <f>'２．申込書'!E7</f>
        <v>0</v>
      </c>
      <c r="I2" s="50" t="str">
        <f>'２．申込書'!E8&amp;'２．申込書'!G8&amp;'２．申込書'!I8&amp;'２．申込書'!E9</f>
        <v>区</v>
      </c>
      <c r="J2" s="50">
        <f>'２．申込書'!N7</f>
        <v>0</v>
      </c>
      <c r="K2" s="50" t="str">
        <f>ASC('２．申込書'!N8)</f>
        <v/>
      </c>
      <c r="L2" s="50">
        <f>'２．申込書'!E12</f>
        <v>0</v>
      </c>
      <c r="M2" s="50">
        <f>'２．申込書'!E13</f>
        <v>0</v>
      </c>
      <c r="N2" s="50">
        <f>'２．申込書'!E14</f>
        <v>0</v>
      </c>
      <c r="O2" s="50">
        <f>'２．申込書'!P12</f>
        <v>0</v>
      </c>
      <c r="P2" s="50">
        <f>'２．申込書'!P14</f>
        <v>0</v>
      </c>
      <c r="Q2" s="50">
        <f>'２．申込書'!P13</f>
        <v>0</v>
      </c>
      <c r="S2" s="50">
        <f>IF('２．申込書'!E21="利用する",'２．申込書'!H21,0)</f>
        <v>0</v>
      </c>
      <c r="T2" s="50">
        <f>IF('２．申込書'!N21="利用する",'２．申込書'!Q21,0)</f>
        <v>0</v>
      </c>
      <c r="U2" s="50">
        <f>'２．申込書'!B64</f>
        <v>0</v>
      </c>
    </row>
  </sheetData>
  <sheetProtection algorithmName="SHA-512" hashValue="F3pm358LrUOfpRjYGrN7TRvg0Gzy8OLZOtP8VOZV4BiHz3OGVPy0mKfjgYS+a7DoYtx8GXHB7HSi2GUhFfGStw==" saltValue="zE4shUnNLEv+jEvIhE3Wsw==" spinCount="100000" sheet="1" objects="1" scenarios="1"/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1:BA2"/>
  <sheetViews>
    <sheetView workbookViewId="0">
      <selection activeCell="G2" sqref="G2"/>
    </sheetView>
  </sheetViews>
  <sheetFormatPr defaultRowHeight="18" x14ac:dyDescent="0.45"/>
  <cols>
    <col min="1" max="1" width="21.59765625" customWidth="1"/>
    <col min="3" max="3" width="12.3984375" customWidth="1"/>
    <col min="12" max="12" width="11.59765625" customWidth="1"/>
    <col min="13" max="13" width="11.8984375" customWidth="1"/>
    <col min="14" max="14" width="4.59765625" customWidth="1"/>
    <col min="15" max="15" width="11.19921875" customWidth="1"/>
    <col min="16" max="16" width="4.69921875" customWidth="1"/>
    <col min="18" max="32" width="4.09765625" customWidth="1"/>
    <col min="33" max="33" width="5" customWidth="1"/>
    <col min="35" max="35" width="22.19921875" customWidth="1"/>
    <col min="37" max="37" width="85.09765625" customWidth="1"/>
    <col min="48" max="53" width="5.09765625" customWidth="1"/>
  </cols>
  <sheetData>
    <row r="1" spans="1:53" x14ac:dyDescent="0.45">
      <c r="A1" s="50" t="s">
        <v>78</v>
      </c>
      <c r="B1" s="50" t="s">
        <v>79</v>
      </c>
      <c r="C1" s="50" t="s">
        <v>80</v>
      </c>
      <c r="D1" s="50" t="s">
        <v>81</v>
      </c>
      <c r="E1" s="50" t="s">
        <v>82</v>
      </c>
      <c r="F1" s="50" t="s">
        <v>83</v>
      </c>
      <c r="G1" s="50" t="s">
        <v>84</v>
      </c>
      <c r="H1" s="50" t="s">
        <v>85</v>
      </c>
      <c r="I1" s="50" t="s">
        <v>86</v>
      </c>
      <c r="J1" s="50" t="s">
        <v>87</v>
      </c>
      <c r="K1" s="50" t="s">
        <v>88</v>
      </c>
      <c r="L1" s="50" t="s">
        <v>89</v>
      </c>
      <c r="M1" s="50" t="s">
        <v>90</v>
      </c>
      <c r="N1" s="50" t="s">
        <v>91</v>
      </c>
      <c r="O1" s="50" t="s">
        <v>92</v>
      </c>
      <c r="P1" s="50" t="s">
        <v>93</v>
      </c>
      <c r="Q1" s="50" t="s">
        <v>94</v>
      </c>
      <c r="R1" s="50" t="s">
        <v>95</v>
      </c>
      <c r="S1" s="50" t="s">
        <v>96</v>
      </c>
      <c r="T1" s="50" t="s">
        <v>97</v>
      </c>
      <c r="U1" s="50" t="s">
        <v>98</v>
      </c>
      <c r="V1" s="50" t="s">
        <v>99</v>
      </c>
      <c r="W1" s="50" t="s">
        <v>100</v>
      </c>
      <c r="X1" s="50" t="s">
        <v>101</v>
      </c>
      <c r="Y1" s="50" t="s">
        <v>102</v>
      </c>
      <c r="Z1" s="50" t="s">
        <v>103</v>
      </c>
      <c r="AA1" s="50" t="s">
        <v>104</v>
      </c>
      <c r="AB1" s="50" t="s">
        <v>105</v>
      </c>
      <c r="AC1" s="50" t="s">
        <v>106</v>
      </c>
      <c r="AD1" s="50" t="s">
        <v>107</v>
      </c>
      <c r="AE1" s="50" t="s">
        <v>108</v>
      </c>
      <c r="AF1" s="50" t="s">
        <v>109</v>
      </c>
      <c r="AG1" s="50" t="s">
        <v>110</v>
      </c>
      <c r="AH1" s="50" t="s">
        <v>111</v>
      </c>
      <c r="AI1" s="50" t="s">
        <v>112</v>
      </c>
      <c r="AJ1" s="50" t="s">
        <v>113</v>
      </c>
      <c r="AK1" s="50" t="s">
        <v>114</v>
      </c>
      <c r="AL1" s="50" t="s">
        <v>115</v>
      </c>
      <c r="AM1" s="50" t="s">
        <v>116</v>
      </c>
      <c r="AN1" s="50" t="s">
        <v>117</v>
      </c>
      <c r="AO1" s="50" t="s">
        <v>118</v>
      </c>
      <c r="AP1" s="50" t="s">
        <v>119</v>
      </c>
      <c r="AQ1" s="50" t="s">
        <v>120</v>
      </c>
      <c r="AR1" s="50" t="s">
        <v>121</v>
      </c>
      <c r="AS1" s="50" t="s">
        <v>122</v>
      </c>
      <c r="AT1" s="50" t="s">
        <v>123</v>
      </c>
      <c r="AU1" s="50" t="s">
        <v>124</v>
      </c>
      <c r="AV1" s="50" t="s">
        <v>125</v>
      </c>
      <c r="AW1" s="50" t="s">
        <v>126</v>
      </c>
      <c r="AX1" s="50" t="s">
        <v>127</v>
      </c>
      <c r="AY1" s="50" t="s">
        <v>128</v>
      </c>
      <c r="AZ1" s="50" t="s">
        <v>129</v>
      </c>
      <c r="BA1" s="50" t="s">
        <v>130</v>
      </c>
    </row>
    <row r="2" spans="1:53" ht="19.8" x14ac:dyDescent="0.45">
      <c r="A2" s="50">
        <f>'２．申込書'!N8</f>
        <v>0</v>
      </c>
      <c r="B2" s="50" t="s">
        <v>131</v>
      </c>
      <c r="C2" s="50">
        <f>'２．申込書'!F6</f>
        <v>0</v>
      </c>
      <c r="D2" s="50" t="s">
        <v>132</v>
      </c>
      <c r="E2" s="127" t="s">
        <v>133</v>
      </c>
      <c r="F2" s="50" t="s">
        <v>133</v>
      </c>
      <c r="G2" s="50" t="s">
        <v>132</v>
      </c>
      <c r="H2" s="50" t="s">
        <v>132</v>
      </c>
      <c r="I2" s="50">
        <v>0</v>
      </c>
      <c r="J2" s="50">
        <f>'２．申込書'!E7</f>
        <v>0</v>
      </c>
      <c r="K2" s="50" t="s">
        <v>134</v>
      </c>
      <c r="L2" s="50" t="str">
        <f>'２．申込書'!E8&amp;'２．申込書'!G8&amp;'２．申込書'!I8</f>
        <v>区</v>
      </c>
      <c r="M2" s="50">
        <f>'２．申込書'!E9</f>
        <v>0</v>
      </c>
      <c r="N2" s="50"/>
      <c r="O2" s="50">
        <f>'２．申込書'!N7</f>
        <v>0</v>
      </c>
      <c r="P2" s="50"/>
      <c r="Q2" s="50" t="s">
        <v>135</v>
      </c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 t="s">
        <v>136</v>
      </c>
      <c r="AH2" s="50" t="s">
        <v>137</v>
      </c>
      <c r="AI2" s="50" t="str">
        <f>IF('２．申込書'!N21="利用する","バス駐車場の代理予約を希望",IF('２．申込書'!E21="利用する","バス乗り降り場の利用のみ希望","希望しない"))</f>
        <v>希望しない</v>
      </c>
      <c r="AJ2" s="50">
        <f>IF(AI2="バス駐車場の代理予約を希望",'２．申込書'!Q21,IF(AI2="バス乗り降り場の利用のみ希望",'２．申込書'!H21,0))</f>
        <v>0</v>
      </c>
      <c r="AK2" s="50" t="str">
        <f>"【一次申込】"&amp;IF('２．申込書'!P12&gt;0,CONCATENATE("車いす利用者",'２．申込書'!P12,"（移乗：有",'２．申込書'!P14,"、無",'２．申込書'!P13,"）／ ",),"")&amp;'２．申込書'!B64</f>
        <v>【一次申込】</v>
      </c>
      <c r="AL2" s="50">
        <v>24022642190591</v>
      </c>
      <c r="AM2" s="50"/>
      <c r="AN2" s="129"/>
      <c r="AO2" s="128">
        <v>0.39583333333333331</v>
      </c>
      <c r="AP2" s="128">
        <v>0.64583333333333337</v>
      </c>
      <c r="AQ2" s="129"/>
      <c r="AR2" s="50" t="s">
        <v>138</v>
      </c>
      <c r="AS2" s="50">
        <f>'２．申込書'!E13</f>
        <v>0</v>
      </c>
      <c r="AT2" s="50" t="s">
        <v>139</v>
      </c>
      <c r="AU2" s="50">
        <f>'２．申込書'!E12</f>
        <v>0</v>
      </c>
      <c r="AV2" s="50"/>
      <c r="AW2" s="50"/>
      <c r="AX2" s="50"/>
      <c r="AY2" s="50"/>
      <c r="AZ2" s="50"/>
      <c r="BA2" s="50"/>
    </row>
  </sheetData>
  <sheetProtection algorithmName="SHA-512" hashValue="nX1EY/nB1WHQgTST5lO7TuGpXQ3vxJCw5WD9WGY3Dzkw0LNGC19/IrHSQdelLLR5IwtCbk2RwjInSp47k7Irxg==" saltValue="OsYO43If6DyFIFPbiiHBRA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１. 入力例</vt:lpstr>
      <vt:lpstr>２．申込書</vt:lpstr>
      <vt:lpstr>科学館記入欄「データ」</vt:lpstr>
      <vt:lpstr>科学館記入欄「マスター」</vt:lpstr>
      <vt:lpstr>科学館記入欄「システム」</vt:lpstr>
      <vt:lpstr>'１. 入力例'!Print_Area</vt:lpstr>
      <vt:lpstr>'２．申込書'!Print_Area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k021</dc:creator>
  <cp:lastModifiedBy>ncsm015</cp:lastModifiedBy>
  <cp:lastPrinted>2025-01-08T03:49:23Z</cp:lastPrinted>
  <dcterms:created xsi:type="dcterms:W3CDTF">2023-06-30T05:43:10Z</dcterms:created>
  <dcterms:modified xsi:type="dcterms:W3CDTF">2026-01-18T02:36:48Z</dcterms:modified>
</cp:coreProperties>
</file>